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iBi\Desktop\"/>
    </mc:Choice>
  </mc:AlternateContent>
  <xr:revisionPtr revIDLastSave="0" documentId="13_ncr:1_{0878C772-1C4E-46CC-8490-7D8165A4AC12}" xr6:coauthVersionLast="46" xr6:coauthVersionMax="46" xr10:uidLastSave="{00000000-0000-0000-0000-000000000000}"/>
  <bookViews>
    <workbookView xWindow="-120" yWindow="-120" windowWidth="25440" windowHeight="15390" tabRatio="500" activeTab="1" xr2:uid="{00000000-000D-0000-FFFF-FFFF00000000}"/>
  </bookViews>
  <sheets>
    <sheet name="GOLFS" sheetId="23" r:id="rId1"/>
    <sheet name="FICHE PARTIE" sheetId="24" r:id="rId2"/>
  </sheets>
  <definedNames>
    <definedName name="nom">GOLFS!$B:$B</definedName>
    <definedName name="slope">GOLFS!$C:$C</definedName>
    <definedName name="sssgolf">GOLFS!$D:$D</definedName>
    <definedName name="trou1">GOLFS!$E:$E</definedName>
    <definedName name="trou10">GOLFS!$N:$N</definedName>
    <definedName name="trou11">GOLFS!$O:$O</definedName>
    <definedName name="trou12">GOLFS!$P:$P</definedName>
    <definedName name="trou13">GOLFS!$Q:$Q</definedName>
    <definedName name="trou14">GOLFS!$R:$R</definedName>
    <definedName name="trou15">GOLFS!$S:$S</definedName>
    <definedName name="trou16">GOLFS!$T:$T</definedName>
    <definedName name="trou17">GOLFS!$U:$U</definedName>
    <definedName name="trou18">GOLFS!$V:$V</definedName>
    <definedName name="trou2">GOLFS!$F:$F</definedName>
    <definedName name="trou3">GOLFS!$G:$G</definedName>
    <definedName name="trou4">GOLFS!$H:$H</definedName>
    <definedName name="trou5">GOLFS!$I:$I</definedName>
    <definedName name="trou6">GOLFS!$J:$J</definedName>
    <definedName name="trou7">GOLFS!$K:$K</definedName>
    <definedName name="trou8">GOLFS!$L:$L</definedName>
    <definedName name="trou9">GOLFS!$M:$M</definedName>
  </definedNames>
  <calcPr calcId="191029"/>
</workbook>
</file>

<file path=xl/calcChain.xml><?xml version="1.0" encoding="utf-8"?>
<calcChain xmlns="http://schemas.openxmlformats.org/spreadsheetml/2006/main">
  <c r="D25" i="24" l="1"/>
  <c r="F25" i="24"/>
  <c r="B24" i="24"/>
  <c r="D53" i="24" s="1"/>
  <c r="J24" i="24" s="1"/>
  <c r="B23" i="24"/>
  <c r="H23" i="24" s="1"/>
  <c r="B22" i="24"/>
  <c r="H22" i="24" s="1"/>
  <c r="B21" i="24"/>
  <c r="H21" i="24" s="1"/>
  <c r="B20" i="24"/>
  <c r="H20" i="24" s="1"/>
  <c r="B19" i="24"/>
  <c r="H19" i="24" s="1"/>
  <c r="B18" i="24"/>
  <c r="H18" i="24" s="1"/>
  <c r="D47" i="24"/>
  <c r="J18" i="24" s="1"/>
  <c r="B17" i="24"/>
  <c r="H17" i="24" s="1"/>
  <c r="B16" i="24"/>
  <c r="D45" i="24" s="1"/>
  <c r="J16" i="24" s="1"/>
  <c r="B15" i="24"/>
  <c r="D44" i="24" s="1"/>
  <c r="J15" i="24" s="1"/>
  <c r="B14" i="24"/>
  <c r="D43" i="24" s="1"/>
  <c r="J14" i="24" s="1"/>
  <c r="B13" i="24"/>
  <c r="H13" i="24"/>
  <c r="B12" i="24"/>
  <c r="H12" i="24" s="1"/>
  <c r="B11" i="24"/>
  <c r="H11" i="24" s="1"/>
  <c r="D40" i="24"/>
  <c r="J11" i="24" s="1"/>
  <c r="B10" i="24"/>
  <c r="D39" i="24"/>
  <c r="J10" i="24" s="1"/>
  <c r="H10" i="24"/>
  <c r="B9" i="24"/>
  <c r="H9" i="24" s="1"/>
  <c r="B8" i="24"/>
  <c r="D37" i="24" s="1"/>
  <c r="J8" i="24" s="1"/>
  <c r="H8" i="24"/>
  <c r="B7" i="24"/>
  <c r="D36" i="24" s="1"/>
  <c r="J7" i="24" s="1"/>
  <c r="J4" i="24"/>
  <c r="D4" i="24"/>
  <c r="D42" i="24"/>
  <c r="J13" i="24"/>
  <c r="H7" i="24"/>
  <c r="D52" i="24"/>
  <c r="J23" i="24" s="1"/>
  <c r="D51" i="24" l="1"/>
  <c r="J22" i="24" s="1"/>
  <c r="B25" i="24"/>
  <c r="D49" i="24"/>
  <c r="J20" i="24" s="1"/>
  <c r="H15" i="24"/>
  <c r="D46" i="24"/>
  <c r="J17" i="24" s="1"/>
  <c r="D50" i="24"/>
  <c r="J21" i="24" s="1"/>
  <c r="H24" i="24"/>
  <c r="H16" i="24"/>
  <c r="H14" i="24"/>
  <c r="D48" i="24"/>
  <c r="J19" i="24" s="1"/>
  <c r="D38" i="24"/>
  <c r="J9" i="24" s="1"/>
  <c r="D41" i="24"/>
  <c r="J12" i="24" s="1"/>
  <c r="F55" i="24" l="1"/>
  <c r="F27" i="24" s="1"/>
  <c r="J25" i="24"/>
</calcChain>
</file>

<file path=xl/sharedStrings.xml><?xml version="1.0" encoding="utf-8"?>
<sst xmlns="http://schemas.openxmlformats.org/spreadsheetml/2006/main" count="91" uniqueCount="71">
  <si>
    <t>GOLF</t>
  </si>
  <si>
    <t>FEUCHEROLLES</t>
  </si>
  <si>
    <t>SLOPE</t>
  </si>
  <si>
    <t>SSS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</si>
  <si>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</si>
  <si>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</si>
  <si>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</si>
  <si>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</si>
  <si>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</si>
  <si>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</si>
  <si>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</si>
  <si>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</si>
  <si>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</si>
  <si>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</si>
  <si>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</si>
  <si>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</si>
  <si>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</si>
  <si>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</si>
  <si>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</si>
  <si>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</si>
  <si>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</si>
  <si>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</si>
  <si>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LA CHOUETTE</t>
  </si>
  <si>
    <t>VILLENNES</t>
  </si>
  <si>
    <t xml:space="preserve">APREMONT </t>
  </si>
  <si>
    <t>MONTGRIFFON</t>
  </si>
  <si>
    <t xml:space="preserve">SLOPE </t>
  </si>
  <si>
    <t xml:space="preserve">PAR </t>
  </si>
  <si>
    <t>COUPS RECUS</t>
  </si>
  <si>
    <t xml:space="preserve">SCORE </t>
  </si>
  <si>
    <t>MAX</t>
  </si>
  <si>
    <t>RESULTAT</t>
  </si>
  <si>
    <t xml:space="preserve">coup en plus </t>
  </si>
  <si>
    <t xml:space="preserve">INDEX DIFFERENTIE </t>
  </si>
  <si>
    <t>TOTAL</t>
  </si>
  <si>
    <t xml:space="preserve">N° partie </t>
  </si>
  <si>
    <t>index</t>
  </si>
  <si>
    <t xml:space="preserve">DATE </t>
  </si>
  <si>
    <t>LE RARAY</t>
  </si>
  <si>
    <t>CELY</t>
  </si>
  <si>
    <t>LE COUDRAY</t>
  </si>
  <si>
    <t>ST MARC</t>
  </si>
  <si>
    <t>ROCHEFORT</t>
  </si>
  <si>
    <t>VAUGOUARD</t>
  </si>
  <si>
    <t>GADANCOURT</t>
  </si>
  <si>
    <t>FORGES LES BAINS</t>
  </si>
  <si>
    <t>CABOURG HOME</t>
  </si>
  <si>
    <t>BOUCLES DE SEINE</t>
  </si>
  <si>
    <t>BETHEMONT</t>
  </si>
  <si>
    <t>BUSSY GUERMANTES</t>
  </si>
  <si>
    <t>CABOURG PUBLIQUE</t>
  </si>
  <si>
    <t>CRECY VIGNOLY</t>
  </si>
  <si>
    <t>FOURQUEUX</t>
  </si>
  <si>
    <t>ISABELA</t>
  </si>
  <si>
    <t>LA VAUCOULEURS RIVIERE</t>
  </si>
  <si>
    <t>LA VAUCOULEURS VALLONS</t>
  </si>
  <si>
    <t>MARIVAUX</t>
  </si>
  <si>
    <t>MAUDETOUR EN VEXIN</t>
  </si>
  <si>
    <t>MENECY CHAVANNES</t>
  </si>
  <si>
    <t>NATIONAL  AIGLE</t>
  </si>
  <si>
    <t>NATIONAL ALBATROS</t>
  </si>
  <si>
    <t>REBETZ</t>
  </si>
  <si>
    <t>SERAINCOURT</t>
  </si>
  <si>
    <t>ST AUBIN</t>
  </si>
  <si>
    <t>ST QUENTIN BLEU</t>
  </si>
  <si>
    <t>ST QUENTIN ROUGE</t>
  </si>
  <si>
    <t>VAL GRAND BONDOUFLR</t>
  </si>
  <si>
    <t>VILLARCEAUX</t>
  </si>
  <si>
    <t>VILLERAY</t>
  </si>
  <si>
    <t>GUERVILLE</t>
  </si>
  <si>
    <t>jjbretin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</si>
</sst>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23"/>
      <name val="Calibri"/>
      <family val="2"/>
    </font>
    <font>
      <u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43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4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4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5" fillId="0" borderId="0" applyNumberFormat="0" applyFill="0" applyBorder="0" applyProtection="0"/>
    <xf numFmtId="0" fontId="7" fillId="8" borderId="0" applyNumberFormat="0" applyBorder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8" fillId="0" borderId="0" applyNumberFormat="0" applyFill="0" applyBorder="0" applyProtection="0"/>
  </cellStyleXfs>
  <cellXfs count="56">
    <xf numFmtId="0" fontId="0" fillId="0" borderId="0" xfId="0"/>
    <xf numFmtId="0" fontId="0" fillId="11" borderId="1" xfId="0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2" fillId="0" borderId="1" xfId="0" applyFont="1" applyBorder="1"/>
    <xf numFmtId="0" fontId="0" fillId="13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4" borderId="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5" xfId="0" applyBorder="1" applyProtection="1"/>
    <xf numFmtId="0" fontId="0" fillId="15" borderId="6" xfId="0" applyFill="1" applyBorder="1" applyAlignment="1" applyProtection="1">
      <alignment horizontal="center"/>
    </xf>
    <xf numFmtId="0" fontId="16" fillId="15" borderId="1" xfId="0" applyFont="1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8" xfId="0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16" borderId="1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2" xfId="0" applyBorder="1" applyProtection="1"/>
    <xf numFmtId="0" fontId="0" fillId="0" borderId="0" xfId="0" applyBorder="1" applyAlignment="1" applyProtection="1"/>
    <xf numFmtId="0" fontId="16" fillId="0" borderId="0" xfId="0" applyFont="1" applyBorder="1" applyAlignment="1" applyProtection="1">
      <alignment horizontal="center"/>
    </xf>
    <xf numFmtId="0" fontId="12" fillId="15" borderId="1" xfId="0" applyFont="1" applyFill="1" applyBorder="1" applyAlignment="1" applyProtection="1">
      <alignment horizontal="center"/>
    </xf>
    <xf numFmtId="0" fontId="12" fillId="15" borderId="11" xfId="0" applyFont="1" applyFill="1" applyBorder="1" applyAlignment="1" applyProtection="1">
      <alignment horizontal="center"/>
    </xf>
    <xf numFmtId="0" fontId="12" fillId="15" borderId="0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16" borderId="3" xfId="0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/>
    </xf>
    <xf numFmtId="2" fontId="12" fillId="16" borderId="1" xfId="0" applyNumberFormat="1" applyFon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17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0" fillId="18" borderId="1" xfId="0" applyNumberFormat="1" applyFill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</xf>
    <xf numFmtId="0" fontId="3" fillId="18" borderId="14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2" fillId="14" borderId="14" xfId="0" applyFont="1" applyFill="1" applyBorder="1" applyAlignment="1" applyProtection="1"/>
    <xf numFmtId="0" fontId="12" fillId="14" borderId="16" xfId="0" applyFont="1" applyFill="1" applyBorder="1" applyAlignment="1" applyProtection="1"/>
    <xf numFmtId="0" fontId="16" fillId="19" borderId="0" xfId="0" applyFont="1" applyFill="1" applyBorder="1" applyAlignment="1" applyProtection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10"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5B9BD5"/>
      <rgbColor rgb="00993366"/>
      <rgbColor rgb="00FFFFCC"/>
      <rgbColor rgb="00E7E6E6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D9D9D9"/>
      <rgbColor rgb="00CCCCCC"/>
      <rgbColor rgb="00FFCCCC"/>
      <rgbColor rgb="00CC99FF"/>
      <rgbColor rgb="00F8CBAD"/>
      <rgbColor rgb="004472C4"/>
      <rgbColor rgb="0033CCCC"/>
      <rgbColor rgb="0099CC00"/>
      <rgbColor rgb="00FFC000"/>
      <rgbColor rgb="00FF9900"/>
      <rgbColor rgb="00ED7D31"/>
      <rgbColor rgb="00595959"/>
      <rgbColor rgb="008B8B8B"/>
      <rgbColor rgb="00003366"/>
      <rgbColor rgb="0070AD47"/>
      <rgbColor rgb="00003300"/>
      <rgbColor rgb="00404040"/>
      <rgbColor rgb="00993300"/>
      <rgbColor rgb="00993366"/>
      <rgbColor rgb="0050505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92D050"/>
  </sheetPr>
  <dimension ref="A1:V41"/>
  <sheetViews>
    <sheetView topLeftCell="A6" workbookViewId="0">
      <selection activeCell="C55" sqref="C55"/>
    </sheetView>
  </sheetViews>
  <sheetFormatPr baseColWidth="10" defaultRowHeight="15" x14ac:dyDescent="0.25"/>
  <cols>
    <col min="2" max="2" width="34.28515625" customWidth="1"/>
    <col min="5" max="22" width="7.7109375" customWidth="1"/>
  </cols>
  <sheetData>
    <row r="1" spans="1:22" ht="29.25" customHeight="1" x14ac:dyDescent="0.25">
      <c r="A1" s="7" t="s">
        <v>36</v>
      </c>
      <c r="B1" s="1"/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5" customHeight="1" x14ac:dyDescent="0.25">
      <c r="A2" s="4">
        <v>1</v>
      </c>
      <c r="B2" s="9" t="s">
        <v>24</v>
      </c>
      <c r="C2" s="8">
        <v>124</v>
      </c>
      <c r="D2" s="44">
        <v>70</v>
      </c>
      <c r="E2" s="8">
        <v>4</v>
      </c>
      <c r="F2" s="8">
        <v>5</v>
      </c>
      <c r="G2" s="8">
        <v>3</v>
      </c>
      <c r="H2" s="8">
        <v>5</v>
      </c>
      <c r="I2" s="8">
        <v>4</v>
      </c>
      <c r="J2" s="8">
        <v>4</v>
      </c>
      <c r="K2" s="8">
        <v>4</v>
      </c>
      <c r="L2" s="8">
        <v>3</v>
      </c>
      <c r="M2" s="8">
        <v>4</v>
      </c>
      <c r="N2" s="8">
        <v>5</v>
      </c>
      <c r="O2" s="8">
        <v>4</v>
      </c>
      <c r="P2" s="8">
        <v>3</v>
      </c>
      <c r="Q2" s="8">
        <v>4</v>
      </c>
      <c r="R2" s="8">
        <v>5</v>
      </c>
      <c r="S2" s="8">
        <v>4</v>
      </c>
      <c r="T2" s="8">
        <v>3</v>
      </c>
      <c r="U2" s="8">
        <v>4</v>
      </c>
      <c r="V2" s="8">
        <v>4</v>
      </c>
    </row>
    <row r="3" spans="1:22" s="10" customFormat="1" x14ac:dyDescent="0.25">
      <c r="A3" s="8">
        <v>2</v>
      </c>
      <c r="B3" s="3" t="s">
        <v>48</v>
      </c>
      <c r="C3" s="4">
        <v>122</v>
      </c>
      <c r="D3" s="44">
        <v>71.2</v>
      </c>
      <c r="E3" s="4">
        <v>4</v>
      </c>
      <c r="F3" s="4">
        <v>3</v>
      </c>
      <c r="G3" s="4">
        <v>4</v>
      </c>
      <c r="H3" s="4">
        <v>4</v>
      </c>
      <c r="I3" s="4">
        <v>3</v>
      </c>
      <c r="J3" s="4">
        <v>5</v>
      </c>
      <c r="K3" s="4">
        <v>3</v>
      </c>
      <c r="L3" s="4">
        <v>5</v>
      </c>
      <c r="M3" s="4">
        <v>5</v>
      </c>
      <c r="N3" s="4">
        <v>4</v>
      </c>
      <c r="O3" s="4">
        <v>5</v>
      </c>
      <c r="P3" s="4">
        <v>4</v>
      </c>
      <c r="Q3" s="4">
        <v>3</v>
      </c>
      <c r="R3" s="4">
        <v>5</v>
      </c>
      <c r="S3" s="4">
        <v>4</v>
      </c>
      <c r="T3" s="4">
        <v>4</v>
      </c>
      <c r="U3" s="4">
        <v>3</v>
      </c>
      <c r="V3" s="4">
        <v>4</v>
      </c>
    </row>
    <row r="4" spans="1:22" s="10" customFormat="1" x14ac:dyDescent="0.25">
      <c r="A4" s="8">
        <v>3</v>
      </c>
      <c r="B4" s="9" t="s">
        <v>47</v>
      </c>
      <c r="C4" s="8">
        <v>129</v>
      </c>
      <c r="D4" s="44">
        <v>69.099999999999994</v>
      </c>
      <c r="E4" s="8">
        <v>4</v>
      </c>
      <c r="F4" s="8">
        <v>4</v>
      </c>
      <c r="G4" s="8">
        <v>4</v>
      </c>
      <c r="H4" s="8">
        <v>3</v>
      </c>
      <c r="I4" s="8">
        <v>5</v>
      </c>
      <c r="J4" s="8">
        <v>4</v>
      </c>
      <c r="K4" s="8">
        <v>3</v>
      </c>
      <c r="L4" s="8">
        <v>4</v>
      </c>
      <c r="M4" s="8">
        <v>4</v>
      </c>
      <c r="N4" s="8">
        <v>4</v>
      </c>
      <c r="O4" s="8">
        <v>4</v>
      </c>
      <c r="P4" s="8">
        <v>4</v>
      </c>
      <c r="Q4" s="8">
        <v>4</v>
      </c>
      <c r="R4" s="8">
        <v>4</v>
      </c>
      <c r="S4" s="8">
        <v>3</v>
      </c>
      <c r="T4" s="8">
        <v>4</v>
      </c>
      <c r="U4" s="8">
        <v>3</v>
      </c>
      <c r="V4" s="8">
        <v>5</v>
      </c>
    </row>
    <row r="5" spans="1:22" s="10" customFormat="1" x14ac:dyDescent="0.25">
      <c r="A5" s="8">
        <v>4</v>
      </c>
      <c r="B5" s="3" t="s">
        <v>49</v>
      </c>
      <c r="C5" s="4">
        <v>128</v>
      </c>
      <c r="D5" s="44">
        <v>70.099999999999994</v>
      </c>
      <c r="E5" s="4">
        <v>4</v>
      </c>
      <c r="F5" s="4">
        <v>3</v>
      </c>
      <c r="G5" s="4">
        <v>4</v>
      </c>
      <c r="H5" s="4">
        <v>5</v>
      </c>
      <c r="I5" s="4">
        <v>4</v>
      </c>
      <c r="J5" s="4">
        <v>4</v>
      </c>
      <c r="K5" s="4">
        <v>3</v>
      </c>
      <c r="L5" s="4">
        <v>5</v>
      </c>
      <c r="M5" s="4">
        <v>4</v>
      </c>
      <c r="N5" s="4">
        <v>5</v>
      </c>
      <c r="O5" s="4">
        <v>3</v>
      </c>
      <c r="P5" s="4">
        <v>4</v>
      </c>
      <c r="Q5" s="4">
        <v>4</v>
      </c>
      <c r="R5" s="4">
        <v>4</v>
      </c>
      <c r="S5" s="4">
        <v>4</v>
      </c>
      <c r="T5" s="4">
        <v>4</v>
      </c>
      <c r="U5" s="4">
        <v>3</v>
      </c>
      <c r="V5" s="4">
        <v>5</v>
      </c>
    </row>
    <row r="6" spans="1:22" s="10" customFormat="1" x14ac:dyDescent="0.25">
      <c r="A6" s="8">
        <v>5</v>
      </c>
      <c r="B6" s="3" t="s">
        <v>46</v>
      </c>
      <c r="C6" s="4">
        <v>120</v>
      </c>
      <c r="D6" s="44">
        <v>68.3</v>
      </c>
      <c r="E6" s="4">
        <v>3</v>
      </c>
      <c r="F6" s="4">
        <v>4</v>
      </c>
      <c r="G6" s="4">
        <v>3</v>
      </c>
      <c r="H6" s="4">
        <v>5</v>
      </c>
      <c r="I6" s="4">
        <v>5</v>
      </c>
      <c r="J6" s="4">
        <v>4</v>
      </c>
      <c r="K6" s="4">
        <v>4</v>
      </c>
      <c r="L6" s="4">
        <v>3</v>
      </c>
      <c r="M6" s="4">
        <v>4</v>
      </c>
      <c r="N6" s="4">
        <v>5</v>
      </c>
      <c r="O6" s="4">
        <v>4</v>
      </c>
      <c r="P6" s="4">
        <v>5</v>
      </c>
      <c r="Q6" s="4">
        <v>4</v>
      </c>
      <c r="R6" s="4">
        <v>3</v>
      </c>
      <c r="S6" s="4">
        <v>3</v>
      </c>
      <c r="T6" s="4">
        <v>3</v>
      </c>
      <c r="U6" s="4">
        <v>4</v>
      </c>
      <c r="V6" s="4">
        <v>3</v>
      </c>
    </row>
    <row r="7" spans="1:22" s="10" customFormat="1" x14ac:dyDescent="0.25">
      <c r="A7" s="8">
        <v>6</v>
      </c>
      <c r="B7" s="3" t="s">
        <v>50</v>
      </c>
      <c r="C7" s="4">
        <v>123</v>
      </c>
      <c r="D7" s="44">
        <v>70.3</v>
      </c>
      <c r="E7" s="4">
        <v>4</v>
      </c>
      <c r="F7" s="4">
        <v>5</v>
      </c>
      <c r="G7" s="4">
        <v>4</v>
      </c>
      <c r="H7" s="4">
        <v>4</v>
      </c>
      <c r="I7" s="4">
        <v>4</v>
      </c>
      <c r="J7" s="4">
        <v>3</v>
      </c>
      <c r="K7" s="4">
        <v>5</v>
      </c>
      <c r="L7" s="4">
        <v>3</v>
      </c>
      <c r="M7" s="4">
        <v>4</v>
      </c>
      <c r="N7" s="4">
        <v>4</v>
      </c>
      <c r="O7" s="4">
        <v>5</v>
      </c>
      <c r="P7" s="4">
        <v>4</v>
      </c>
      <c r="Q7" s="4">
        <v>4</v>
      </c>
      <c r="R7" s="4">
        <v>4</v>
      </c>
      <c r="S7" s="4">
        <v>3</v>
      </c>
      <c r="T7" s="4">
        <v>5</v>
      </c>
      <c r="U7" s="4">
        <v>3</v>
      </c>
      <c r="V7" s="4">
        <v>4</v>
      </c>
    </row>
    <row r="8" spans="1:22" x14ac:dyDescent="0.25">
      <c r="A8" s="4">
        <v>7</v>
      </c>
      <c r="B8" s="3" t="s">
        <v>39</v>
      </c>
      <c r="C8" s="4">
        <v>129</v>
      </c>
      <c r="D8" s="44">
        <v>69.3</v>
      </c>
      <c r="E8" s="4">
        <v>5</v>
      </c>
      <c r="F8" s="4">
        <v>4</v>
      </c>
      <c r="G8" s="4">
        <v>4</v>
      </c>
      <c r="H8" s="4">
        <v>4</v>
      </c>
      <c r="I8" s="4">
        <v>3</v>
      </c>
      <c r="J8" s="4">
        <v>5</v>
      </c>
      <c r="K8" s="4">
        <v>3</v>
      </c>
      <c r="L8" s="4">
        <v>4</v>
      </c>
      <c r="M8" s="4">
        <v>4</v>
      </c>
      <c r="N8" s="4">
        <v>5</v>
      </c>
      <c r="O8" s="4">
        <v>4</v>
      </c>
      <c r="P8" s="4">
        <v>3</v>
      </c>
      <c r="Q8" s="4">
        <v>4</v>
      </c>
      <c r="R8" s="4">
        <v>4</v>
      </c>
      <c r="S8" s="4">
        <v>5</v>
      </c>
      <c r="T8" s="4">
        <v>4</v>
      </c>
      <c r="U8" s="4">
        <v>3</v>
      </c>
      <c r="V8" s="4">
        <v>4</v>
      </c>
    </row>
    <row r="9" spans="1:22" x14ac:dyDescent="0.25">
      <c r="A9" s="4">
        <v>8</v>
      </c>
      <c r="B9" s="3" t="s">
        <v>51</v>
      </c>
      <c r="C9" s="4">
        <v>136</v>
      </c>
      <c r="D9" s="44">
        <v>70.599999999999994</v>
      </c>
      <c r="E9" s="4">
        <v>4</v>
      </c>
      <c r="F9" s="4">
        <v>5</v>
      </c>
      <c r="G9" s="4">
        <v>3</v>
      </c>
      <c r="H9" s="4">
        <v>4</v>
      </c>
      <c r="I9" s="4">
        <v>4</v>
      </c>
      <c r="J9" s="4">
        <v>5</v>
      </c>
      <c r="K9" s="4">
        <v>4</v>
      </c>
      <c r="L9" s="4">
        <v>3</v>
      </c>
      <c r="M9" s="4">
        <v>4</v>
      </c>
      <c r="N9" s="4">
        <v>5</v>
      </c>
      <c r="O9" s="4">
        <v>3</v>
      </c>
      <c r="P9" s="4">
        <v>4</v>
      </c>
      <c r="Q9" s="4">
        <v>5</v>
      </c>
      <c r="R9" s="4">
        <v>4</v>
      </c>
      <c r="S9" s="4">
        <v>4</v>
      </c>
      <c r="T9" s="4">
        <v>3</v>
      </c>
      <c r="U9" s="4">
        <v>5</v>
      </c>
      <c r="V9" s="4">
        <v>5</v>
      </c>
    </row>
    <row r="10" spans="1:22" x14ac:dyDescent="0.25">
      <c r="A10" s="4">
        <v>9</v>
      </c>
      <c r="B10" s="9" t="s">
        <v>1</v>
      </c>
      <c r="C10" s="8">
        <v>138</v>
      </c>
      <c r="D10" s="44">
        <v>72.099999999999994</v>
      </c>
      <c r="E10" s="8">
        <v>4</v>
      </c>
      <c r="F10" s="8">
        <v>4</v>
      </c>
      <c r="G10" s="8">
        <v>4</v>
      </c>
      <c r="H10" s="8">
        <v>3</v>
      </c>
      <c r="I10" s="8">
        <v>4</v>
      </c>
      <c r="J10" s="8">
        <v>5</v>
      </c>
      <c r="K10" s="8">
        <v>3</v>
      </c>
      <c r="L10" s="8">
        <v>4</v>
      </c>
      <c r="M10" s="8">
        <v>5</v>
      </c>
      <c r="N10" s="8">
        <v>4</v>
      </c>
      <c r="O10" s="8">
        <v>5</v>
      </c>
      <c r="P10" s="8">
        <v>4</v>
      </c>
      <c r="Q10" s="8">
        <v>3</v>
      </c>
      <c r="R10" s="8">
        <v>4</v>
      </c>
      <c r="S10" s="8">
        <v>3</v>
      </c>
      <c r="T10" s="8">
        <v>4</v>
      </c>
      <c r="U10" s="8">
        <v>4</v>
      </c>
      <c r="V10" s="8">
        <v>5</v>
      </c>
    </row>
    <row r="11" spans="1:22" x14ac:dyDescent="0.25">
      <c r="A11" s="4">
        <v>10</v>
      </c>
      <c r="B11" s="3" t="s">
        <v>45</v>
      </c>
      <c r="C11" s="4">
        <v>130</v>
      </c>
      <c r="D11" s="44">
        <v>70.099999999999994</v>
      </c>
      <c r="E11" s="4">
        <v>4</v>
      </c>
      <c r="F11" s="4">
        <v>3</v>
      </c>
      <c r="G11" s="4">
        <v>4</v>
      </c>
      <c r="H11" s="4">
        <v>4</v>
      </c>
      <c r="I11" s="4">
        <v>5</v>
      </c>
      <c r="J11" s="4">
        <v>4</v>
      </c>
      <c r="K11" s="4">
        <v>4</v>
      </c>
      <c r="L11" s="4">
        <v>3</v>
      </c>
      <c r="M11" s="4">
        <v>5</v>
      </c>
      <c r="N11" s="4">
        <v>4</v>
      </c>
      <c r="O11" s="4">
        <v>4</v>
      </c>
      <c r="P11" s="4">
        <v>3</v>
      </c>
      <c r="Q11" s="4">
        <v>5</v>
      </c>
      <c r="R11" s="4">
        <v>4</v>
      </c>
      <c r="S11" s="4">
        <v>3</v>
      </c>
      <c r="T11" s="4">
        <v>4</v>
      </c>
      <c r="U11" s="4">
        <v>4</v>
      </c>
      <c r="V11" s="4">
        <v>5</v>
      </c>
    </row>
    <row r="12" spans="1:22" x14ac:dyDescent="0.25">
      <c r="A12" s="4">
        <v>11</v>
      </c>
      <c r="B12" s="3" t="s">
        <v>52</v>
      </c>
      <c r="C12" s="4">
        <v>145</v>
      </c>
      <c r="D12" s="44">
        <v>73.2</v>
      </c>
      <c r="E12" s="4">
        <v>4</v>
      </c>
      <c r="F12" s="4">
        <v>4</v>
      </c>
      <c r="G12" s="4">
        <v>3</v>
      </c>
      <c r="H12" s="4">
        <v>4</v>
      </c>
      <c r="I12" s="4">
        <v>5</v>
      </c>
      <c r="J12" s="4">
        <v>4</v>
      </c>
      <c r="K12" s="4">
        <v>5</v>
      </c>
      <c r="L12" s="4">
        <v>3</v>
      </c>
      <c r="M12" s="4">
        <v>5</v>
      </c>
      <c r="N12" s="4">
        <v>4</v>
      </c>
      <c r="O12" s="4">
        <v>5</v>
      </c>
      <c r="P12" s="4">
        <v>4</v>
      </c>
      <c r="Q12" s="4">
        <v>4</v>
      </c>
      <c r="R12" s="4">
        <v>4</v>
      </c>
      <c r="S12" s="4">
        <v>3</v>
      </c>
      <c r="T12" s="4">
        <v>5</v>
      </c>
      <c r="U12" s="4">
        <v>4</v>
      </c>
      <c r="V12" s="4">
        <v>3</v>
      </c>
    </row>
    <row r="13" spans="1:22" x14ac:dyDescent="0.25">
      <c r="A13" s="4">
        <v>12</v>
      </c>
      <c r="B13" s="3" t="s">
        <v>44</v>
      </c>
      <c r="C13" s="4">
        <v>136</v>
      </c>
      <c r="D13" s="44">
        <v>71.7</v>
      </c>
      <c r="E13" s="4">
        <v>4</v>
      </c>
      <c r="F13" s="4">
        <v>4</v>
      </c>
      <c r="G13" s="4">
        <v>4</v>
      </c>
      <c r="H13" s="4">
        <v>3</v>
      </c>
      <c r="I13" s="4">
        <v>4</v>
      </c>
      <c r="J13" s="4">
        <v>5</v>
      </c>
      <c r="K13" s="4">
        <v>4</v>
      </c>
      <c r="L13" s="4">
        <v>4</v>
      </c>
      <c r="M13" s="4">
        <v>3</v>
      </c>
      <c r="N13" s="4">
        <v>5</v>
      </c>
      <c r="O13" s="4">
        <v>3</v>
      </c>
      <c r="P13" s="4">
        <v>4</v>
      </c>
      <c r="Q13" s="4">
        <v>5</v>
      </c>
      <c r="R13" s="4">
        <v>4</v>
      </c>
      <c r="S13" s="4">
        <v>3</v>
      </c>
      <c r="T13" s="4">
        <v>4</v>
      </c>
      <c r="U13" s="4">
        <v>5</v>
      </c>
      <c r="V13" s="4">
        <v>4</v>
      </c>
    </row>
    <row r="14" spans="1:22" x14ac:dyDescent="0.25">
      <c r="A14" s="4">
        <v>13</v>
      </c>
      <c r="B14" s="3" t="s">
        <v>69</v>
      </c>
      <c r="C14" s="4">
        <v>115</v>
      </c>
      <c r="D14" s="44">
        <v>68.3</v>
      </c>
      <c r="E14" s="4">
        <v>4</v>
      </c>
      <c r="F14" s="4">
        <v>4</v>
      </c>
      <c r="G14" s="4">
        <v>3</v>
      </c>
      <c r="H14" s="4">
        <v>5</v>
      </c>
      <c r="I14" s="4">
        <v>3</v>
      </c>
      <c r="J14" s="4">
        <v>4</v>
      </c>
      <c r="K14" s="4">
        <v>5</v>
      </c>
      <c r="L14" s="4">
        <v>3</v>
      </c>
      <c r="M14" s="4">
        <v>4</v>
      </c>
      <c r="N14" s="4">
        <v>4</v>
      </c>
      <c r="O14" s="4">
        <v>3</v>
      </c>
      <c r="P14" s="4">
        <v>5</v>
      </c>
      <c r="Q14" s="4">
        <v>4</v>
      </c>
      <c r="R14" s="4">
        <v>5</v>
      </c>
      <c r="S14" s="4">
        <v>3</v>
      </c>
      <c r="T14" s="4">
        <v>4</v>
      </c>
      <c r="U14" s="4">
        <v>4</v>
      </c>
      <c r="V14" s="4">
        <v>5</v>
      </c>
    </row>
    <row r="15" spans="1:22" x14ac:dyDescent="0.25">
      <c r="A15" s="4">
        <v>13</v>
      </c>
      <c r="B15" s="3" t="s">
        <v>53</v>
      </c>
      <c r="C15" s="4">
        <v>128</v>
      </c>
      <c r="D15" s="44">
        <v>68.7</v>
      </c>
      <c r="E15" s="4">
        <v>4</v>
      </c>
      <c r="F15" s="4">
        <v>4</v>
      </c>
      <c r="G15" s="4">
        <v>5</v>
      </c>
      <c r="H15" s="4">
        <v>3</v>
      </c>
      <c r="I15" s="4">
        <v>4</v>
      </c>
      <c r="J15" s="4">
        <v>4</v>
      </c>
      <c r="K15" s="4">
        <v>5</v>
      </c>
      <c r="L15" s="4">
        <v>3</v>
      </c>
      <c r="M15" s="4">
        <v>4</v>
      </c>
      <c r="N15" s="4">
        <v>5</v>
      </c>
      <c r="O15" s="4">
        <v>4</v>
      </c>
      <c r="P15" s="4">
        <v>4</v>
      </c>
      <c r="Q15" s="4">
        <v>4</v>
      </c>
      <c r="R15" s="4">
        <v>3</v>
      </c>
      <c r="S15" s="4">
        <v>4</v>
      </c>
      <c r="T15" s="4">
        <v>4</v>
      </c>
      <c r="U15" s="4">
        <v>3</v>
      </c>
      <c r="V15" s="4">
        <v>4</v>
      </c>
    </row>
    <row r="16" spans="1:22" x14ac:dyDescent="0.25">
      <c r="A16" s="4">
        <v>14</v>
      </c>
      <c r="B16" s="9" t="s">
        <v>22</v>
      </c>
      <c r="C16" s="8">
        <v>135</v>
      </c>
      <c r="D16" s="44">
        <v>71.8</v>
      </c>
      <c r="E16" s="8">
        <v>4</v>
      </c>
      <c r="F16" s="8">
        <v>4</v>
      </c>
      <c r="G16" s="8">
        <v>3</v>
      </c>
      <c r="H16" s="8">
        <v>5</v>
      </c>
      <c r="I16" s="8">
        <v>4</v>
      </c>
      <c r="J16" s="8">
        <v>4</v>
      </c>
      <c r="K16" s="8">
        <v>3</v>
      </c>
      <c r="L16" s="8">
        <v>5</v>
      </c>
      <c r="M16" s="8">
        <v>4</v>
      </c>
      <c r="N16" s="8">
        <v>4</v>
      </c>
      <c r="O16" s="8">
        <v>5</v>
      </c>
      <c r="P16" s="8">
        <v>4</v>
      </c>
      <c r="Q16" s="8">
        <v>4</v>
      </c>
      <c r="R16" s="8">
        <v>3</v>
      </c>
      <c r="S16" s="8">
        <v>4</v>
      </c>
      <c r="T16" s="8">
        <v>4</v>
      </c>
      <c r="U16" s="8">
        <v>3</v>
      </c>
      <c r="V16" s="8">
        <v>5</v>
      </c>
    </row>
    <row r="17" spans="1:22" x14ac:dyDescent="0.25">
      <c r="A17" s="4">
        <v>15</v>
      </c>
      <c r="B17" s="3" t="s">
        <v>54</v>
      </c>
      <c r="C17" s="4">
        <v>132</v>
      </c>
      <c r="D17" s="44">
        <v>70.400000000000006</v>
      </c>
      <c r="E17" s="4">
        <v>4</v>
      </c>
      <c r="F17" s="4">
        <v>5</v>
      </c>
      <c r="G17" s="4">
        <v>3</v>
      </c>
      <c r="H17" s="4">
        <v>4</v>
      </c>
      <c r="I17" s="4">
        <v>5</v>
      </c>
      <c r="J17" s="4">
        <v>4</v>
      </c>
      <c r="K17" s="4">
        <v>3</v>
      </c>
      <c r="L17" s="4">
        <v>5</v>
      </c>
      <c r="M17" s="4">
        <v>4</v>
      </c>
      <c r="N17" s="4">
        <v>5</v>
      </c>
      <c r="O17" s="4">
        <v>3</v>
      </c>
      <c r="P17" s="4">
        <v>4</v>
      </c>
      <c r="Q17" s="4">
        <v>3</v>
      </c>
      <c r="R17" s="4">
        <v>3</v>
      </c>
      <c r="S17" s="4">
        <v>4</v>
      </c>
      <c r="T17" s="4">
        <v>5</v>
      </c>
      <c r="U17" s="4">
        <v>5</v>
      </c>
      <c r="V17" s="4">
        <v>4</v>
      </c>
    </row>
    <row r="18" spans="1:22" x14ac:dyDescent="0.25">
      <c r="A18" s="4">
        <v>16</v>
      </c>
      <c r="B18" s="3" t="s">
        <v>55</v>
      </c>
      <c r="C18" s="4">
        <v>126</v>
      </c>
      <c r="D18" s="44">
        <v>67.8</v>
      </c>
      <c r="E18" s="4">
        <v>4</v>
      </c>
      <c r="F18" s="4">
        <v>3</v>
      </c>
      <c r="G18" s="4">
        <v>5</v>
      </c>
      <c r="H18" s="4">
        <v>3</v>
      </c>
      <c r="I18" s="4">
        <v>4</v>
      </c>
      <c r="J18" s="4">
        <v>4</v>
      </c>
      <c r="K18" s="4">
        <v>3</v>
      </c>
      <c r="L18" s="4">
        <v>4</v>
      </c>
      <c r="M18" s="4">
        <v>5</v>
      </c>
      <c r="N18" s="4">
        <v>5</v>
      </c>
      <c r="O18" s="4">
        <v>4</v>
      </c>
      <c r="P18" s="4">
        <v>3</v>
      </c>
      <c r="Q18" s="4">
        <v>4</v>
      </c>
      <c r="R18" s="4">
        <v>4</v>
      </c>
      <c r="S18" s="4">
        <v>3</v>
      </c>
      <c r="T18" s="4">
        <v>5</v>
      </c>
      <c r="U18" s="4">
        <v>4</v>
      </c>
      <c r="V18" s="4">
        <v>3</v>
      </c>
    </row>
    <row r="19" spans="1:22" x14ac:dyDescent="0.25">
      <c r="A19" s="4">
        <v>17</v>
      </c>
      <c r="B19" s="3" t="s">
        <v>40</v>
      </c>
      <c r="C19" s="4">
        <v>122</v>
      </c>
      <c r="D19" s="44">
        <v>68.7</v>
      </c>
      <c r="E19" s="4">
        <v>4</v>
      </c>
      <c r="F19" s="4">
        <v>4</v>
      </c>
      <c r="G19" s="4">
        <v>3</v>
      </c>
      <c r="H19" s="4">
        <v>5</v>
      </c>
      <c r="I19" s="4">
        <v>4</v>
      </c>
      <c r="J19" s="4">
        <v>4</v>
      </c>
      <c r="K19" s="4">
        <v>4</v>
      </c>
      <c r="L19" s="4">
        <v>5</v>
      </c>
      <c r="M19" s="4">
        <v>3</v>
      </c>
      <c r="N19" s="4">
        <v>4</v>
      </c>
      <c r="O19" s="4">
        <v>4</v>
      </c>
      <c r="P19" s="4">
        <v>5</v>
      </c>
      <c r="Q19" s="4">
        <v>4</v>
      </c>
      <c r="R19" s="4">
        <v>3</v>
      </c>
      <c r="S19" s="4">
        <v>4</v>
      </c>
      <c r="T19" s="4">
        <v>4</v>
      </c>
      <c r="U19" s="4">
        <v>3</v>
      </c>
      <c r="V19" s="4">
        <v>4</v>
      </c>
    </row>
    <row r="20" spans="1:22" x14ac:dyDescent="0.25">
      <c r="A20" s="4">
        <v>18</v>
      </c>
      <c r="B20" s="3" t="s">
        <v>38</v>
      </c>
      <c r="C20" s="4">
        <v>129</v>
      </c>
      <c r="D20" s="44">
        <v>70.2</v>
      </c>
      <c r="E20" s="5">
        <v>5</v>
      </c>
      <c r="F20" s="5">
        <v>4</v>
      </c>
      <c r="G20" s="5">
        <v>3</v>
      </c>
      <c r="H20" s="5">
        <v>4</v>
      </c>
      <c r="I20" s="5">
        <v>5</v>
      </c>
      <c r="J20" s="5">
        <v>3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3</v>
      </c>
      <c r="Q20" s="5">
        <v>4</v>
      </c>
      <c r="R20" s="5">
        <v>4</v>
      </c>
      <c r="S20" s="5">
        <v>5</v>
      </c>
      <c r="T20" s="5">
        <v>3</v>
      </c>
      <c r="U20" s="5">
        <v>5</v>
      </c>
      <c r="V20" s="5">
        <v>4</v>
      </c>
    </row>
    <row r="21" spans="1:22" x14ac:dyDescent="0.25">
      <c r="A21" s="4">
        <v>19</v>
      </c>
      <c r="B21" s="3" t="s">
        <v>56</v>
      </c>
      <c r="C21" s="4">
        <v>128</v>
      </c>
      <c r="D21" s="44">
        <v>71</v>
      </c>
      <c r="E21" s="4">
        <v>4</v>
      </c>
      <c r="F21" s="4">
        <v>4</v>
      </c>
      <c r="G21" s="4">
        <v>3</v>
      </c>
      <c r="H21" s="4">
        <v>5</v>
      </c>
      <c r="I21" s="4">
        <v>4</v>
      </c>
      <c r="J21" s="4">
        <v>4</v>
      </c>
      <c r="K21" s="4">
        <v>5</v>
      </c>
      <c r="L21" s="4">
        <v>3</v>
      </c>
      <c r="M21" s="4">
        <v>4</v>
      </c>
      <c r="N21" s="4">
        <v>4</v>
      </c>
      <c r="O21" s="4">
        <v>3</v>
      </c>
      <c r="P21" s="4">
        <v>4</v>
      </c>
      <c r="Q21" s="4">
        <v>5</v>
      </c>
      <c r="R21" s="4">
        <v>4</v>
      </c>
      <c r="S21" s="4">
        <v>4</v>
      </c>
      <c r="T21" s="4">
        <v>5</v>
      </c>
      <c r="U21" s="4">
        <v>3</v>
      </c>
      <c r="V21" s="4">
        <v>4</v>
      </c>
    </row>
    <row r="22" spans="1:22" x14ac:dyDescent="0.25">
      <c r="A22" s="4">
        <v>20</v>
      </c>
      <c r="B22" s="3" t="s">
        <v>57</v>
      </c>
      <c r="C22" s="4">
        <v>118</v>
      </c>
      <c r="D22" s="44">
        <v>67.8</v>
      </c>
      <c r="E22" s="4">
        <v>4</v>
      </c>
      <c r="F22" s="4">
        <v>4</v>
      </c>
      <c r="G22" s="4">
        <v>3</v>
      </c>
      <c r="H22" s="4">
        <v>5</v>
      </c>
      <c r="I22" s="4">
        <v>4</v>
      </c>
      <c r="J22" s="4">
        <v>3</v>
      </c>
      <c r="K22" s="4">
        <v>5</v>
      </c>
      <c r="L22" s="4">
        <v>4</v>
      </c>
      <c r="M22" s="4">
        <v>4</v>
      </c>
      <c r="N22" s="4">
        <v>4</v>
      </c>
      <c r="O22" s="4">
        <v>4</v>
      </c>
      <c r="P22" s="4">
        <v>5</v>
      </c>
      <c r="Q22" s="4">
        <v>3</v>
      </c>
      <c r="R22" s="4">
        <v>4</v>
      </c>
      <c r="S22" s="4">
        <v>3</v>
      </c>
      <c r="T22" s="4">
        <v>5</v>
      </c>
      <c r="U22" s="4">
        <v>4</v>
      </c>
      <c r="V22" s="4">
        <v>4</v>
      </c>
    </row>
    <row r="23" spans="1:22" x14ac:dyDescent="0.25">
      <c r="A23" s="4">
        <v>21</v>
      </c>
      <c r="B23" s="3" t="s">
        <v>58</v>
      </c>
      <c r="C23" s="4">
        <v>131</v>
      </c>
      <c r="D23" s="44">
        <v>69.900000000000006</v>
      </c>
      <c r="E23" s="4">
        <v>4</v>
      </c>
      <c r="F23" s="4">
        <v>4</v>
      </c>
      <c r="G23" s="4">
        <v>4</v>
      </c>
      <c r="H23" s="4">
        <v>3</v>
      </c>
      <c r="I23" s="4">
        <v>4</v>
      </c>
      <c r="J23" s="4">
        <v>5</v>
      </c>
      <c r="K23" s="4">
        <v>4</v>
      </c>
      <c r="L23" s="4">
        <v>3</v>
      </c>
      <c r="M23" s="4">
        <v>4</v>
      </c>
      <c r="N23" s="4">
        <v>4</v>
      </c>
      <c r="O23" s="4">
        <v>4</v>
      </c>
      <c r="P23" s="4">
        <v>5</v>
      </c>
      <c r="Q23" s="4">
        <v>3</v>
      </c>
      <c r="R23" s="4">
        <v>4</v>
      </c>
      <c r="S23" s="4">
        <v>4</v>
      </c>
      <c r="T23" s="4">
        <v>5</v>
      </c>
      <c r="U23" s="4">
        <v>3</v>
      </c>
      <c r="V23" s="4">
        <v>4</v>
      </c>
    </row>
    <row r="24" spans="1:22" x14ac:dyDescent="0.25">
      <c r="A24" s="4">
        <v>22</v>
      </c>
      <c r="B24" s="9" t="s">
        <v>25</v>
      </c>
      <c r="C24" s="8">
        <v>130</v>
      </c>
      <c r="D24" s="44">
        <v>70.5</v>
      </c>
      <c r="E24" s="8">
        <v>4</v>
      </c>
      <c r="F24" s="8">
        <v>4</v>
      </c>
      <c r="G24" s="8">
        <v>4</v>
      </c>
      <c r="H24" s="8">
        <v>4</v>
      </c>
      <c r="I24" s="8">
        <v>5</v>
      </c>
      <c r="J24" s="8">
        <v>3</v>
      </c>
      <c r="K24" s="8">
        <v>3</v>
      </c>
      <c r="L24" s="8">
        <v>5</v>
      </c>
      <c r="M24" s="8">
        <v>4</v>
      </c>
      <c r="N24" s="8">
        <v>4</v>
      </c>
      <c r="O24" s="8">
        <v>3</v>
      </c>
      <c r="P24" s="8">
        <v>5</v>
      </c>
      <c r="Q24" s="8">
        <v>5</v>
      </c>
      <c r="R24" s="8">
        <v>4</v>
      </c>
      <c r="S24" s="8">
        <v>4</v>
      </c>
      <c r="T24" s="8">
        <v>3</v>
      </c>
      <c r="U24" s="8">
        <v>4</v>
      </c>
      <c r="V24" s="8">
        <v>4</v>
      </c>
    </row>
    <row r="25" spans="1:22" x14ac:dyDescent="0.25">
      <c r="A25" s="4">
        <v>23</v>
      </c>
      <c r="B25" s="3" t="s">
        <v>59</v>
      </c>
      <c r="C25" s="4">
        <v>120</v>
      </c>
      <c r="D25" s="44">
        <v>69.400000000000006</v>
      </c>
      <c r="E25" s="4">
        <v>4</v>
      </c>
      <c r="F25" s="4">
        <v>4</v>
      </c>
      <c r="G25" s="4">
        <v>4</v>
      </c>
      <c r="H25" s="4">
        <v>3</v>
      </c>
      <c r="I25" s="4">
        <v>4</v>
      </c>
      <c r="J25" s="4">
        <v>3</v>
      </c>
      <c r="K25" s="4">
        <v>3</v>
      </c>
      <c r="L25" s="4">
        <v>5</v>
      </c>
      <c r="M25" s="4">
        <v>4</v>
      </c>
      <c r="N25" s="4">
        <v>3</v>
      </c>
      <c r="O25" s="4">
        <v>4</v>
      </c>
      <c r="P25" s="4">
        <v>4</v>
      </c>
      <c r="Q25" s="4">
        <v>3</v>
      </c>
      <c r="R25" s="4">
        <v>4</v>
      </c>
      <c r="S25" s="4">
        <v>5</v>
      </c>
      <c r="T25" s="4">
        <v>4</v>
      </c>
      <c r="U25" s="4">
        <v>5</v>
      </c>
      <c r="V25" s="4">
        <v>3</v>
      </c>
    </row>
    <row r="26" spans="1:22" x14ac:dyDescent="0.25">
      <c r="A26" s="4">
        <v>24</v>
      </c>
      <c r="B26" s="3" t="s">
        <v>60</v>
      </c>
      <c r="C26" s="4">
        <v>141</v>
      </c>
      <c r="D26" s="44">
        <v>71.599999999999994</v>
      </c>
      <c r="E26" s="4">
        <v>4</v>
      </c>
      <c r="F26" s="4">
        <v>3</v>
      </c>
      <c r="G26" s="4">
        <v>5</v>
      </c>
      <c r="H26" s="4">
        <v>4</v>
      </c>
      <c r="I26" s="4">
        <v>4</v>
      </c>
      <c r="J26" s="4">
        <v>4</v>
      </c>
      <c r="K26" s="4">
        <v>4</v>
      </c>
      <c r="L26" s="4">
        <v>3</v>
      </c>
      <c r="M26" s="4">
        <v>5</v>
      </c>
      <c r="N26" s="4">
        <v>4</v>
      </c>
      <c r="O26" s="4">
        <v>3</v>
      </c>
      <c r="P26" s="4">
        <v>4</v>
      </c>
      <c r="Q26" s="4">
        <v>4</v>
      </c>
      <c r="R26" s="4">
        <v>5</v>
      </c>
      <c r="S26" s="4">
        <v>4</v>
      </c>
      <c r="T26" s="4">
        <v>3</v>
      </c>
      <c r="U26" s="4">
        <v>4</v>
      </c>
      <c r="V26" s="4">
        <v>5</v>
      </c>
    </row>
    <row r="27" spans="1:22" x14ac:dyDescent="0.25">
      <c r="A27" s="4">
        <v>25</v>
      </c>
      <c r="B27" s="3" t="s">
        <v>61</v>
      </c>
      <c r="C27" s="4">
        <v>127</v>
      </c>
      <c r="D27" s="44">
        <v>70.599999999999994</v>
      </c>
      <c r="E27" s="4">
        <v>5</v>
      </c>
      <c r="F27" s="4">
        <v>4</v>
      </c>
      <c r="G27" s="4">
        <v>4</v>
      </c>
      <c r="H27" s="4">
        <v>3</v>
      </c>
      <c r="I27" s="4">
        <v>4</v>
      </c>
      <c r="J27" s="4">
        <v>5</v>
      </c>
      <c r="K27" s="4">
        <v>4</v>
      </c>
      <c r="L27" s="4">
        <v>4</v>
      </c>
      <c r="M27" s="4">
        <v>3</v>
      </c>
      <c r="N27" s="4">
        <v>4</v>
      </c>
      <c r="O27" s="4">
        <v>5</v>
      </c>
      <c r="P27" s="4">
        <v>5</v>
      </c>
      <c r="Q27" s="4">
        <v>3</v>
      </c>
      <c r="R27" s="4">
        <v>4</v>
      </c>
      <c r="S27" s="4">
        <v>4</v>
      </c>
      <c r="T27" s="4">
        <v>3</v>
      </c>
      <c r="U27" s="4">
        <v>4</v>
      </c>
      <c r="V27" s="4">
        <v>5</v>
      </c>
    </row>
    <row r="28" spans="1:22" x14ac:dyDescent="0.25">
      <c r="A28" s="4">
        <v>26</v>
      </c>
      <c r="B28" s="3" t="s">
        <v>42</v>
      </c>
      <c r="C28" s="4">
        <v>125</v>
      </c>
      <c r="D28" s="44">
        <v>70.2</v>
      </c>
      <c r="E28" s="4">
        <v>4</v>
      </c>
      <c r="F28" s="4">
        <v>5</v>
      </c>
      <c r="G28" s="4">
        <v>3</v>
      </c>
      <c r="H28" s="4">
        <v>4</v>
      </c>
      <c r="I28" s="4">
        <v>5</v>
      </c>
      <c r="J28" s="4">
        <v>4</v>
      </c>
      <c r="K28" s="4">
        <v>4</v>
      </c>
      <c r="L28" s="4">
        <v>3</v>
      </c>
      <c r="M28" s="4">
        <v>4</v>
      </c>
      <c r="N28" s="4">
        <v>3</v>
      </c>
      <c r="O28" s="4">
        <v>5</v>
      </c>
      <c r="P28" s="4">
        <v>3</v>
      </c>
      <c r="Q28" s="4">
        <v>4</v>
      </c>
      <c r="R28" s="4">
        <v>5</v>
      </c>
      <c r="S28" s="4">
        <v>4</v>
      </c>
      <c r="T28" s="4">
        <v>4</v>
      </c>
      <c r="U28" s="4">
        <v>3</v>
      </c>
      <c r="V28" s="4">
        <v>4</v>
      </c>
    </row>
    <row r="29" spans="1:22" x14ac:dyDescent="0.25">
      <c r="A29" s="4">
        <v>27</v>
      </c>
      <c r="B29" s="3" t="s">
        <v>62</v>
      </c>
      <c r="C29" s="4">
        <v>132</v>
      </c>
      <c r="D29" s="44">
        <v>69.3</v>
      </c>
      <c r="E29" s="4">
        <v>4</v>
      </c>
      <c r="F29" s="4">
        <v>3</v>
      </c>
      <c r="G29" s="4">
        <v>4</v>
      </c>
      <c r="H29" s="4">
        <v>3</v>
      </c>
      <c r="I29" s="4">
        <v>4</v>
      </c>
      <c r="J29" s="4">
        <v>4</v>
      </c>
      <c r="K29" s="4">
        <v>5</v>
      </c>
      <c r="L29" s="4">
        <v>3</v>
      </c>
      <c r="M29" s="4">
        <v>5</v>
      </c>
      <c r="N29" s="4">
        <v>4</v>
      </c>
      <c r="O29" s="4">
        <v>4</v>
      </c>
      <c r="P29" s="4">
        <v>3</v>
      </c>
      <c r="Q29" s="4">
        <v>4</v>
      </c>
      <c r="R29" s="4">
        <v>4</v>
      </c>
      <c r="S29" s="4">
        <v>5</v>
      </c>
      <c r="T29" s="4">
        <v>4</v>
      </c>
      <c r="U29" s="4">
        <v>3</v>
      </c>
      <c r="V29" s="4">
        <v>5</v>
      </c>
    </row>
    <row r="30" spans="1:22" x14ac:dyDescent="0.25">
      <c r="A30" s="4">
        <v>28</v>
      </c>
      <c r="B30" s="3" t="s">
        <v>63</v>
      </c>
      <c r="C30" s="4">
        <v>127</v>
      </c>
      <c r="D30" s="44">
        <v>67.7</v>
      </c>
      <c r="E30" s="4">
        <v>5</v>
      </c>
      <c r="F30" s="4">
        <v>4</v>
      </c>
      <c r="G30" s="4">
        <v>4</v>
      </c>
      <c r="H30" s="4">
        <v>4</v>
      </c>
      <c r="I30" s="4">
        <v>3</v>
      </c>
      <c r="J30" s="4">
        <v>4</v>
      </c>
      <c r="K30" s="4">
        <v>4</v>
      </c>
      <c r="L30" s="4">
        <v>4</v>
      </c>
      <c r="M30" s="4">
        <v>4</v>
      </c>
      <c r="N30" s="4">
        <v>3</v>
      </c>
      <c r="O30" s="4">
        <v>4</v>
      </c>
      <c r="P30" s="4">
        <v>4</v>
      </c>
      <c r="Q30" s="4">
        <v>4</v>
      </c>
      <c r="R30" s="4">
        <v>5</v>
      </c>
      <c r="S30" s="4">
        <v>3</v>
      </c>
      <c r="T30" s="4">
        <v>4</v>
      </c>
      <c r="U30" s="4">
        <v>3</v>
      </c>
      <c r="V30" s="4">
        <v>4</v>
      </c>
    </row>
    <row r="31" spans="1:22" x14ac:dyDescent="0.25">
      <c r="A31" s="4">
        <v>29</v>
      </c>
      <c r="B31" s="3" t="s">
        <v>41</v>
      </c>
      <c r="C31" s="4">
        <v>130</v>
      </c>
      <c r="D31" s="44">
        <v>70</v>
      </c>
      <c r="E31" s="4">
        <v>4</v>
      </c>
      <c r="F31" s="4">
        <v>4</v>
      </c>
      <c r="G31" s="4">
        <v>5</v>
      </c>
      <c r="H31" s="4">
        <v>4</v>
      </c>
      <c r="I31" s="4">
        <v>4</v>
      </c>
      <c r="J31" s="4">
        <v>3</v>
      </c>
      <c r="K31" s="4">
        <v>4</v>
      </c>
      <c r="L31" s="4">
        <v>5</v>
      </c>
      <c r="M31" s="4">
        <v>3</v>
      </c>
      <c r="N31" s="4">
        <v>4</v>
      </c>
      <c r="O31" s="4">
        <v>4</v>
      </c>
      <c r="P31" s="4">
        <v>3</v>
      </c>
      <c r="Q31" s="4">
        <v>5</v>
      </c>
      <c r="R31" s="4">
        <v>4</v>
      </c>
      <c r="S31" s="4">
        <v>3</v>
      </c>
      <c r="T31" s="4">
        <v>5</v>
      </c>
      <c r="U31" s="4">
        <v>4</v>
      </c>
      <c r="V31" s="4">
        <v>3</v>
      </c>
    </row>
    <row r="32" spans="1:22" x14ac:dyDescent="0.25">
      <c r="A32" s="4">
        <v>30</v>
      </c>
      <c r="B32" s="3" t="s">
        <v>64</v>
      </c>
      <c r="C32" s="4">
        <v>122</v>
      </c>
      <c r="D32" s="44">
        <v>69.3</v>
      </c>
      <c r="E32" s="4">
        <v>4</v>
      </c>
      <c r="F32" s="4">
        <v>3</v>
      </c>
      <c r="G32" s="4">
        <v>4</v>
      </c>
      <c r="H32" s="4">
        <v>4</v>
      </c>
      <c r="I32" s="4">
        <v>3</v>
      </c>
      <c r="J32" s="4">
        <v>4</v>
      </c>
      <c r="K32" s="4">
        <v>5</v>
      </c>
      <c r="L32" s="4">
        <v>5</v>
      </c>
      <c r="M32" s="4">
        <v>4</v>
      </c>
      <c r="N32" s="4">
        <v>3</v>
      </c>
      <c r="O32" s="4">
        <v>4</v>
      </c>
      <c r="P32" s="4">
        <v>5</v>
      </c>
      <c r="Q32" s="4">
        <v>5</v>
      </c>
      <c r="R32" s="4">
        <v>3</v>
      </c>
      <c r="S32" s="4">
        <v>4</v>
      </c>
      <c r="T32" s="4">
        <v>4</v>
      </c>
      <c r="U32" s="4">
        <v>4</v>
      </c>
      <c r="V32" s="4">
        <v>4</v>
      </c>
    </row>
    <row r="33" spans="1:22" x14ac:dyDescent="0.25">
      <c r="A33" s="4">
        <v>31</v>
      </c>
      <c r="B33" s="3" t="s">
        <v>65</v>
      </c>
      <c r="C33" s="4">
        <v>122</v>
      </c>
      <c r="D33" s="44">
        <v>68.400000000000006</v>
      </c>
      <c r="E33" s="4">
        <v>5</v>
      </c>
      <c r="F33" s="4">
        <v>4</v>
      </c>
      <c r="G33" s="4">
        <v>3</v>
      </c>
      <c r="H33" s="4">
        <v>5</v>
      </c>
      <c r="I33" s="4">
        <v>4</v>
      </c>
      <c r="J33" s="4">
        <v>4</v>
      </c>
      <c r="K33" s="4">
        <v>3</v>
      </c>
      <c r="L33" s="4">
        <v>4</v>
      </c>
      <c r="M33" s="4">
        <v>4</v>
      </c>
      <c r="N33" s="4">
        <v>3</v>
      </c>
      <c r="O33" s="4">
        <v>4</v>
      </c>
      <c r="P33" s="4">
        <v>4</v>
      </c>
      <c r="Q33" s="4">
        <v>4</v>
      </c>
      <c r="R33" s="4">
        <v>5</v>
      </c>
      <c r="S33" s="4">
        <v>4</v>
      </c>
      <c r="T33" s="4">
        <v>3</v>
      </c>
      <c r="U33" s="4">
        <v>4</v>
      </c>
      <c r="V33" s="4">
        <v>5</v>
      </c>
    </row>
    <row r="34" spans="1:22" x14ac:dyDescent="0.25">
      <c r="A34" s="4">
        <v>32</v>
      </c>
      <c r="B34" s="3" t="s">
        <v>66</v>
      </c>
      <c r="C34" s="4">
        <v>117</v>
      </c>
      <c r="D34" s="44">
        <v>68</v>
      </c>
      <c r="E34" s="4">
        <v>5</v>
      </c>
      <c r="F34" s="4">
        <v>4</v>
      </c>
      <c r="G34" s="4">
        <v>4</v>
      </c>
      <c r="H34" s="4">
        <v>4</v>
      </c>
      <c r="I34" s="4">
        <v>3</v>
      </c>
      <c r="J34" s="4">
        <v>4</v>
      </c>
      <c r="K34" s="4">
        <v>5</v>
      </c>
      <c r="L34" s="4">
        <v>3</v>
      </c>
      <c r="M34" s="4">
        <v>4</v>
      </c>
      <c r="N34" s="4">
        <v>3</v>
      </c>
      <c r="O34" s="4">
        <v>5</v>
      </c>
      <c r="P34" s="4">
        <v>4</v>
      </c>
      <c r="Q34" s="4">
        <v>3</v>
      </c>
      <c r="R34" s="4">
        <v>5</v>
      </c>
      <c r="S34" s="4">
        <v>4</v>
      </c>
      <c r="T34" s="4">
        <v>4</v>
      </c>
      <c r="U34" s="4">
        <v>3</v>
      </c>
      <c r="V34" s="4">
        <v>4</v>
      </c>
    </row>
    <row r="35" spans="1:22" x14ac:dyDescent="0.25">
      <c r="A35" s="4">
        <v>33</v>
      </c>
      <c r="B35" s="3" t="s">
        <v>43</v>
      </c>
      <c r="C35" s="4">
        <v>132</v>
      </c>
      <c r="D35" s="44">
        <v>70.5</v>
      </c>
      <c r="E35" s="4">
        <v>4</v>
      </c>
      <c r="F35" s="4">
        <v>5</v>
      </c>
      <c r="G35" s="4">
        <v>4</v>
      </c>
      <c r="H35" s="4">
        <v>4</v>
      </c>
      <c r="I35" s="4">
        <v>3</v>
      </c>
      <c r="J35" s="4">
        <v>4</v>
      </c>
      <c r="K35" s="4">
        <v>5</v>
      </c>
      <c r="L35" s="4">
        <v>4</v>
      </c>
      <c r="M35" s="4">
        <v>3</v>
      </c>
      <c r="N35" s="4">
        <v>5</v>
      </c>
      <c r="O35" s="4">
        <v>4</v>
      </c>
      <c r="P35" s="4">
        <v>3</v>
      </c>
      <c r="Q35" s="4">
        <v>4</v>
      </c>
      <c r="R35" s="4">
        <v>4</v>
      </c>
      <c r="S35" s="4">
        <v>3</v>
      </c>
      <c r="T35" s="4">
        <v>4</v>
      </c>
      <c r="U35" s="4">
        <v>4</v>
      </c>
      <c r="V35" s="4">
        <v>5</v>
      </c>
    </row>
    <row r="36" spans="1:22" x14ac:dyDescent="0.25">
      <c r="A36" s="4">
        <v>34</v>
      </c>
      <c r="B36" s="3" t="s">
        <v>67</v>
      </c>
      <c r="C36" s="4">
        <v>123</v>
      </c>
      <c r="D36" s="44">
        <v>70.5</v>
      </c>
      <c r="E36" s="4">
        <v>4</v>
      </c>
      <c r="F36" s="4">
        <v>4</v>
      </c>
      <c r="G36" s="4">
        <v>3</v>
      </c>
      <c r="H36" s="4">
        <v>5</v>
      </c>
      <c r="I36" s="4">
        <v>4</v>
      </c>
      <c r="J36" s="4">
        <v>5</v>
      </c>
      <c r="K36" s="4">
        <v>4</v>
      </c>
      <c r="L36" s="4">
        <v>4</v>
      </c>
      <c r="M36" s="4">
        <v>3</v>
      </c>
      <c r="N36" s="4">
        <v>5</v>
      </c>
      <c r="O36" s="4">
        <v>3</v>
      </c>
      <c r="P36" s="4">
        <v>5</v>
      </c>
      <c r="Q36" s="4">
        <v>4</v>
      </c>
      <c r="R36" s="4">
        <v>4</v>
      </c>
      <c r="S36" s="4">
        <v>4</v>
      </c>
      <c r="T36" s="4">
        <v>4</v>
      </c>
      <c r="U36" s="4">
        <v>3</v>
      </c>
      <c r="V36" s="4">
        <v>4</v>
      </c>
    </row>
    <row r="37" spans="1:22" x14ac:dyDescent="0.25">
      <c r="A37" s="4">
        <v>35</v>
      </c>
      <c r="B37" s="9" t="s">
        <v>23</v>
      </c>
      <c r="C37" s="8">
        <v>122</v>
      </c>
      <c r="D37" s="44">
        <v>66.900000000000006</v>
      </c>
      <c r="E37" s="8">
        <v>4</v>
      </c>
      <c r="F37" s="8">
        <v>4</v>
      </c>
      <c r="G37" s="8">
        <v>3</v>
      </c>
      <c r="H37" s="8">
        <v>5</v>
      </c>
      <c r="I37" s="8">
        <v>4</v>
      </c>
      <c r="J37" s="8">
        <v>3</v>
      </c>
      <c r="K37" s="8">
        <v>4</v>
      </c>
      <c r="L37" s="8">
        <v>4</v>
      </c>
      <c r="M37" s="8">
        <v>4</v>
      </c>
      <c r="N37" s="8">
        <v>3</v>
      </c>
      <c r="O37" s="8">
        <v>4</v>
      </c>
      <c r="P37" s="8">
        <v>4</v>
      </c>
      <c r="Q37" s="8">
        <v>4</v>
      </c>
      <c r="R37" s="8">
        <v>4</v>
      </c>
      <c r="S37" s="8">
        <v>3</v>
      </c>
      <c r="T37" s="8">
        <v>4</v>
      </c>
      <c r="U37" s="8">
        <v>5</v>
      </c>
      <c r="V37" s="8">
        <v>4</v>
      </c>
    </row>
    <row r="38" spans="1:22" x14ac:dyDescent="0.25">
      <c r="A38" s="4">
        <v>36</v>
      </c>
      <c r="B38" s="3" t="s">
        <v>68</v>
      </c>
      <c r="C38" s="4">
        <v>126</v>
      </c>
      <c r="D38" s="44">
        <v>70.2</v>
      </c>
      <c r="E38" s="4">
        <v>3</v>
      </c>
      <c r="F38" s="4">
        <v>4</v>
      </c>
      <c r="G38" s="4">
        <v>4</v>
      </c>
      <c r="H38" s="4">
        <v>5</v>
      </c>
      <c r="I38" s="4">
        <v>4</v>
      </c>
      <c r="J38" s="4">
        <v>4</v>
      </c>
      <c r="K38" s="4">
        <v>3</v>
      </c>
      <c r="L38" s="4">
        <v>4</v>
      </c>
      <c r="M38" s="4">
        <v>5</v>
      </c>
      <c r="N38" s="4">
        <v>4</v>
      </c>
      <c r="O38" s="4">
        <v>4</v>
      </c>
      <c r="P38" s="4">
        <v>4</v>
      </c>
      <c r="Q38" s="4">
        <v>4</v>
      </c>
      <c r="R38" s="4">
        <v>3</v>
      </c>
      <c r="S38" s="4">
        <v>5</v>
      </c>
      <c r="T38" s="4">
        <v>3</v>
      </c>
      <c r="U38" s="4">
        <v>4</v>
      </c>
      <c r="V38" s="4">
        <v>5</v>
      </c>
    </row>
    <row r="41" spans="1:22" x14ac:dyDescent="0.25">
      <c r="B41" s="6" t="s">
        <v>32</v>
      </c>
      <c r="C41" s="4">
        <v>2</v>
      </c>
    </row>
  </sheetData>
  <sheetProtection algorithmName="SHA-512" hashValue="kdR5qYW57Gz8hyoQZgVZz5yVyRciKUBPnkg7v79g4sl0S/SB6adND8D3DM4Sd1WgENRcpEmwnVgoACyFje0fbA==" saltValue="TpMlbWVs+vWUC8oBtkqeD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R55"/>
  <sheetViews>
    <sheetView showGridLines="0" tabSelected="1" workbookViewId="0">
      <selection activeCell="B2" sqref="B2:J2"/>
    </sheetView>
  </sheetViews>
  <sheetFormatPr baseColWidth="10" defaultRowHeight="15" x14ac:dyDescent="0.25"/>
  <cols>
    <col min="1" max="1" width="11.42578125" style="12"/>
    <col min="2" max="2" width="12.7109375" style="12" customWidth="1"/>
    <col min="3" max="3" width="5.7109375" style="12" customWidth="1"/>
    <col min="4" max="4" width="12.7109375" style="12" customWidth="1"/>
    <col min="5" max="5" width="5.7109375" style="12" customWidth="1"/>
    <col min="6" max="6" width="12.7109375" style="12" customWidth="1"/>
    <col min="7" max="7" width="2.7109375" style="12" customWidth="1"/>
    <col min="8" max="8" width="2.5703125" style="12" customWidth="1"/>
    <col min="9" max="9" width="2.7109375" style="12" customWidth="1"/>
    <col min="10" max="10" width="12.7109375" style="12" customWidth="1"/>
    <col min="11" max="11" width="11.42578125" style="12"/>
    <col min="12" max="18" width="0" style="12" hidden="1" customWidth="1"/>
    <col min="19" max="16384" width="11.42578125" style="12"/>
  </cols>
  <sheetData>
    <row r="1" spans="1:18" x14ac:dyDescent="0.25">
      <c r="A1" s="21" t="s">
        <v>35</v>
      </c>
      <c r="B1" s="45">
        <v>3</v>
      </c>
      <c r="C1" s="33"/>
      <c r="D1" s="33"/>
      <c r="E1" s="33"/>
      <c r="F1" s="33"/>
      <c r="G1" s="11"/>
      <c r="H1" s="33"/>
      <c r="I1" s="11"/>
      <c r="J1" s="33"/>
      <c r="K1" s="39"/>
    </row>
    <row r="2" spans="1:18" ht="15.75" x14ac:dyDescent="0.25">
      <c r="A2" s="22" t="s">
        <v>0</v>
      </c>
      <c r="B2" s="48" t="s">
        <v>69</v>
      </c>
      <c r="C2" s="49"/>
      <c r="D2" s="49"/>
      <c r="E2" s="49"/>
      <c r="F2" s="49"/>
      <c r="G2" s="49"/>
      <c r="H2" s="49"/>
      <c r="I2" s="49"/>
      <c r="J2" s="50"/>
      <c r="K2" s="20"/>
    </row>
    <row r="3" spans="1:18" x14ac:dyDescent="0.25">
      <c r="A3" s="23" t="s">
        <v>37</v>
      </c>
      <c r="B3" s="46">
        <v>43998</v>
      </c>
      <c r="C3" s="28"/>
      <c r="D3" s="28"/>
      <c r="E3" s="28"/>
      <c r="F3" s="28"/>
      <c r="G3" s="28"/>
      <c r="H3" s="28"/>
      <c r="I3" s="28"/>
      <c r="J3" s="28"/>
      <c r="K3" s="20"/>
    </row>
    <row r="4" spans="1:18" hidden="1" x14ac:dyDescent="0.25">
      <c r="A4" s="24"/>
      <c r="B4" s="55" t="s">
        <v>26</v>
      </c>
      <c r="C4" s="51"/>
      <c r="D4" s="27">
        <f>IF(B2="","",VLOOKUP(B2,GOLFS!B2:V38,2,0))</f>
        <v>115</v>
      </c>
      <c r="E4" s="35"/>
      <c r="F4" s="55" t="s">
        <v>3</v>
      </c>
      <c r="G4" s="55"/>
      <c r="H4" s="55"/>
      <c r="I4" s="51"/>
      <c r="J4" s="27">
        <f>IF(B2="","",VLOOKUP(B2,GOLFS!B2:V38,3,0))</f>
        <v>68.3</v>
      </c>
      <c r="K4" s="20"/>
    </row>
    <row r="5" spans="1:18" x14ac:dyDescent="0.25">
      <c r="A5" s="24"/>
      <c r="B5" s="28"/>
      <c r="C5" s="28"/>
      <c r="D5" s="28"/>
      <c r="E5" s="28"/>
      <c r="F5" s="28"/>
      <c r="G5" s="28"/>
      <c r="H5" s="28"/>
      <c r="I5" s="28"/>
      <c r="J5" s="28"/>
      <c r="K5" s="20"/>
    </row>
    <row r="6" spans="1:18" x14ac:dyDescent="0.25">
      <c r="A6" s="24"/>
      <c r="B6" s="23" t="s">
        <v>27</v>
      </c>
      <c r="C6" s="51"/>
      <c r="D6" s="36" t="s">
        <v>28</v>
      </c>
      <c r="E6" s="51"/>
      <c r="F6" s="37" t="s">
        <v>29</v>
      </c>
      <c r="G6" s="38"/>
      <c r="H6" s="25"/>
      <c r="I6" s="51"/>
      <c r="J6" s="23" t="s">
        <v>31</v>
      </c>
      <c r="K6" s="20"/>
    </row>
    <row r="7" spans="1:18" x14ac:dyDescent="0.25">
      <c r="A7" s="25" t="s">
        <v>4</v>
      </c>
      <c r="B7" s="29">
        <f>IF(B2="","",VLOOKUP(B2,GOLFS!B2:V38,4,0))</f>
        <v>4</v>
      </c>
      <c r="C7" s="52"/>
      <c r="D7" s="15">
        <v>4</v>
      </c>
      <c r="E7" s="51"/>
      <c r="F7" s="16">
        <v>5</v>
      </c>
      <c r="G7" s="25"/>
      <c r="H7" s="34">
        <f t="shared" ref="H7:H24" si="0">IF(F7=B7,0,IF(F7&gt;B7,F7-B7,-(B7-F7)))</f>
        <v>1</v>
      </c>
      <c r="I7" s="52"/>
      <c r="J7" s="29">
        <f>IF(B2="","",IF(F7&gt;D36,D36,F7))</f>
        <v>5</v>
      </c>
      <c r="K7" s="20"/>
      <c r="P7" s="12">
        <v>1</v>
      </c>
      <c r="R7" s="12">
        <v>8</v>
      </c>
    </row>
    <row r="8" spans="1:18" x14ac:dyDescent="0.25">
      <c r="A8" s="25" t="s">
        <v>5</v>
      </c>
      <c r="B8" s="29">
        <f>IF(B2="","",VLOOKUP(B2,GOLFS!B1:V38,5,0))</f>
        <v>4</v>
      </c>
      <c r="C8" s="52"/>
      <c r="D8" s="15">
        <v>2</v>
      </c>
      <c r="E8" s="51"/>
      <c r="F8" s="16">
        <v>4</v>
      </c>
      <c r="G8" s="25"/>
      <c r="H8" s="34">
        <f t="shared" si="0"/>
        <v>0</v>
      </c>
      <c r="I8" s="52"/>
      <c r="J8" s="29">
        <f>IF(B2="","",IF(F8&gt;D37,D37,F8))</f>
        <v>4</v>
      </c>
      <c r="K8" s="20"/>
      <c r="P8" s="12">
        <v>1</v>
      </c>
      <c r="R8" s="12">
        <v>5</v>
      </c>
    </row>
    <row r="9" spans="1:18" x14ac:dyDescent="0.25">
      <c r="A9" s="25" t="s">
        <v>6</v>
      </c>
      <c r="B9" s="29">
        <f>IF(B2="","",VLOOKUP(B2,GOLFS!B1:V38,6,0))</f>
        <v>3</v>
      </c>
      <c r="C9" s="52"/>
      <c r="D9" s="15">
        <v>2</v>
      </c>
      <c r="E9" s="51"/>
      <c r="F9" s="16">
        <v>4</v>
      </c>
      <c r="G9" s="25"/>
      <c r="H9" s="34">
        <f t="shared" si="0"/>
        <v>1</v>
      </c>
      <c r="I9" s="52"/>
      <c r="J9" s="29">
        <f>IF(B2="","",IF(F9&gt;D38,D38,F9))</f>
        <v>4</v>
      </c>
      <c r="K9" s="20"/>
      <c r="P9" s="12">
        <v>1</v>
      </c>
      <c r="R9" s="12">
        <v>3</v>
      </c>
    </row>
    <row r="10" spans="1:18" x14ac:dyDescent="0.25">
      <c r="A10" s="25" t="s">
        <v>7</v>
      </c>
      <c r="B10" s="29">
        <f>IF(B2="","",VLOOKUP(B2,GOLFS!B1:V38,7,0))</f>
        <v>5</v>
      </c>
      <c r="C10" s="52"/>
      <c r="D10" s="15">
        <v>2</v>
      </c>
      <c r="E10" s="51"/>
      <c r="F10" s="16">
        <v>4</v>
      </c>
      <c r="G10" s="25"/>
      <c r="H10" s="34">
        <f t="shared" si="0"/>
        <v>-1</v>
      </c>
      <c r="I10" s="52"/>
      <c r="J10" s="29">
        <f>IF(B2="","",IF(F10&gt;D39,D39,F10))</f>
        <v>4</v>
      </c>
      <c r="K10" s="20"/>
      <c r="P10" s="12">
        <v>1</v>
      </c>
      <c r="R10" s="12">
        <v>7</v>
      </c>
    </row>
    <row r="11" spans="1:18" x14ac:dyDescent="0.25">
      <c r="A11" s="25" t="s">
        <v>8</v>
      </c>
      <c r="B11" s="29">
        <f>IF(B2="","",VLOOKUP(B2,GOLFS!B1:V38,8,0))</f>
        <v>3</v>
      </c>
      <c r="C11" s="52"/>
      <c r="D11" s="15">
        <v>2</v>
      </c>
      <c r="E11" s="51"/>
      <c r="F11" s="16">
        <v>4</v>
      </c>
      <c r="G11" s="25"/>
      <c r="H11" s="34">
        <f t="shared" si="0"/>
        <v>1</v>
      </c>
      <c r="I11" s="52"/>
      <c r="J11" s="29">
        <f>IF(B2="","",IF(F11&gt;D40,D40,F11))</f>
        <v>4</v>
      </c>
      <c r="K11" s="20"/>
      <c r="P11" s="12">
        <v>1</v>
      </c>
      <c r="R11" s="12">
        <v>5</v>
      </c>
    </row>
    <row r="12" spans="1:18" x14ac:dyDescent="0.25">
      <c r="A12" s="25" t="s">
        <v>9</v>
      </c>
      <c r="B12" s="29">
        <f>IF(B2="","",VLOOKUP(B2,GOLFS!B1:V38,9,0))</f>
        <v>4</v>
      </c>
      <c r="C12" s="52"/>
      <c r="D12" s="15">
        <v>2</v>
      </c>
      <c r="E12" s="51"/>
      <c r="F12" s="16">
        <v>4</v>
      </c>
      <c r="G12" s="25"/>
      <c r="H12" s="34">
        <f t="shared" si="0"/>
        <v>0</v>
      </c>
      <c r="I12" s="52"/>
      <c r="J12" s="29">
        <f>IF(B2="","",IF(F12&gt;D41,D41,F12))</f>
        <v>4</v>
      </c>
      <c r="K12" s="20"/>
      <c r="P12" s="12">
        <v>2</v>
      </c>
      <c r="R12" s="12">
        <v>8</v>
      </c>
    </row>
    <row r="13" spans="1:18" x14ac:dyDescent="0.25">
      <c r="A13" s="25" t="s">
        <v>10</v>
      </c>
      <c r="B13" s="29">
        <f>IF(B2="","",VLOOKUP(B2,GOLFS!B1:V38,10,0))</f>
        <v>5</v>
      </c>
      <c r="C13" s="52"/>
      <c r="D13" s="15">
        <v>3</v>
      </c>
      <c r="E13" s="51"/>
      <c r="F13" s="16">
        <v>4</v>
      </c>
      <c r="G13" s="25"/>
      <c r="H13" s="34">
        <f t="shared" si="0"/>
        <v>-1</v>
      </c>
      <c r="I13" s="52"/>
      <c r="J13" s="29">
        <f>IF(B2="","",IF(F13&gt;D42,D42,F13))</f>
        <v>4</v>
      </c>
      <c r="K13" s="20"/>
      <c r="P13" s="12">
        <v>1</v>
      </c>
      <c r="R13" s="12">
        <v>3</v>
      </c>
    </row>
    <row r="14" spans="1:18" x14ac:dyDescent="0.25">
      <c r="A14" s="25" t="s">
        <v>11</v>
      </c>
      <c r="B14" s="29">
        <f>IF(B2="","",VLOOKUP(B2,GOLFS!B1:V38,11,0))</f>
        <v>3</v>
      </c>
      <c r="C14" s="52"/>
      <c r="D14" s="15">
        <v>3</v>
      </c>
      <c r="E14" s="51"/>
      <c r="F14" s="16">
        <v>4</v>
      </c>
      <c r="G14" s="25"/>
      <c r="H14" s="34">
        <f t="shared" si="0"/>
        <v>1</v>
      </c>
      <c r="I14" s="52"/>
      <c r="J14" s="29">
        <f>IF(B2="","",IF(F14&gt;D43,D43,F14))</f>
        <v>4</v>
      </c>
      <c r="K14" s="20"/>
      <c r="P14" s="12">
        <v>1</v>
      </c>
      <c r="R14" s="12">
        <v>5</v>
      </c>
    </row>
    <row r="15" spans="1:18" x14ac:dyDescent="0.25">
      <c r="A15" s="25" t="s">
        <v>12</v>
      </c>
      <c r="B15" s="29">
        <f>IF(B2="","",VLOOKUP(B2,GOLFS!B1:V38,12,0))</f>
        <v>4</v>
      </c>
      <c r="C15" s="52"/>
      <c r="D15" s="15">
        <v>3</v>
      </c>
      <c r="E15" s="51"/>
      <c r="F15" s="16">
        <v>4</v>
      </c>
      <c r="G15" s="25"/>
      <c r="H15" s="34">
        <f t="shared" si="0"/>
        <v>0</v>
      </c>
      <c r="I15" s="52"/>
      <c r="J15" s="29">
        <f>IF(B2="","",IF(F15&gt;D44,D44,F15))</f>
        <v>4</v>
      </c>
      <c r="K15" s="20"/>
      <c r="P15" s="12">
        <v>2</v>
      </c>
      <c r="R15" s="12">
        <v>5</v>
      </c>
    </row>
    <row r="16" spans="1:18" x14ac:dyDescent="0.25">
      <c r="A16" s="25" t="s">
        <v>13</v>
      </c>
      <c r="B16" s="29">
        <f>IF(B2="","",VLOOKUP(B2,GOLFS!B1:V38,13,0))</f>
        <v>4</v>
      </c>
      <c r="C16" s="52"/>
      <c r="D16" s="15">
        <v>3</v>
      </c>
      <c r="E16" s="51"/>
      <c r="F16" s="16">
        <v>4</v>
      </c>
      <c r="G16" s="25"/>
      <c r="H16" s="34">
        <f t="shared" si="0"/>
        <v>0</v>
      </c>
      <c r="I16" s="52"/>
      <c r="J16" s="29">
        <f>IF(B2="","",IF(F16&gt;D45,D45,F16))</f>
        <v>4</v>
      </c>
      <c r="K16" s="20"/>
      <c r="P16" s="12">
        <v>2</v>
      </c>
      <c r="R16" s="12">
        <v>7</v>
      </c>
    </row>
    <row r="17" spans="1:18" x14ac:dyDescent="0.25">
      <c r="A17" s="25" t="s">
        <v>14</v>
      </c>
      <c r="B17" s="29">
        <f>IF(B2="","",VLOOKUP(B2,GOLFS!B1:V38,14,0))</f>
        <v>3</v>
      </c>
      <c r="C17" s="52"/>
      <c r="D17" s="15">
        <v>3</v>
      </c>
      <c r="E17" s="51"/>
      <c r="F17" s="16">
        <v>5</v>
      </c>
      <c r="G17" s="25"/>
      <c r="H17" s="34">
        <f t="shared" si="0"/>
        <v>2</v>
      </c>
      <c r="I17" s="52"/>
      <c r="J17" s="29">
        <f>IF(B2="","",IF(F17&gt;D46,D46,F17))</f>
        <v>5</v>
      </c>
      <c r="K17" s="20"/>
      <c r="P17" s="12">
        <v>1</v>
      </c>
      <c r="R17" s="12">
        <v>7</v>
      </c>
    </row>
    <row r="18" spans="1:18" x14ac:dyDescent="0.25">
      <c r="A18" s="25" t="s">
        <v>15</v>
      </c>
      <c r="B18" s="29">
        <f>IF(B2="","",VLOOKUP(B2,GOLFS!B1:V38,15,0))</f>
        <v>5</v>
      </c>
      <c r="C18" s="52"/>
      <c r="D18" s="15">
        <v>3</v>
      </c>
      <c r="E18" s="51"/>
      <c r="F18" s="16">
        <v>4</v>
      </c>
      <c r="G18" s="25"/>
      <c r="H18" s="34">
        <f t="shared" si="0"/>
        <v>-1</v>
      </c>
      <c r="I18" s="52"/>
      <c r="J18" s="29">
        <f>IF(B2="","",IF(F18&gt;D47,D47,F18))</f>
        <v>4</v>
      </c>
      <c r="K18" s="20"/>
      <c r="P18" s="12">
        <v>1</v>
      </c>
      <c r="R18" s="12">
        <v>7</v>
      </c>
    </row>
    <row r="19" spans="1:18" x14ac:dyDescent="0.25">
      <c r="A19" s="25" t="s">
        <v>16</v>
      </c>
      <c r="B19" s="29">
        <f>IF(B2="","",VLOOKUP(B2,GOLFS!B1:V38,16,0))</f>
        <v>4</v>
      </c>
      <c r="C19" s="52"/>
      <c r="D19" s="15">
        <v>3</v>
      </c>
      <c r="E19" s="51"/>
      <c r="F19" s="16">
        <v>4</v>
      </c>
      <c r="G19" s="25"/>
      <c r="H19" s="34">
        <f t="shared" si="0"/>
        <v>0</v>
      </c>
      <c r="I19" s="52"/>
      <c r="J19" s="29">
        <f>IF(B2="","",IF(F19&gt;D48,D48,F19))</f>
        <v>4</v>
      </c>
      <c r="K19" s="20"/>
      <c r="P19" s="12">
        <v>1</v>
      </c>
      <c r="R19" s="12">
        <v>6</v>
      </c>
    </row>
    <row r="20" spans="1:18" x14ac:dyDescent="0.25">
      <c r="A20" s="25" t="s">
        <v>17</v>
      </c>
      <c r="B20" s="29">
        <f>IF(B2="","",VLOOKUP(B2,GOLFS!B1:V38,17,0))</f>
        <v>5</v>
      </c>
      <c r="C20" s="52"/>
      <c r="D20" s="15">
        <v>3</v>
      </c>
      <c r="E20" s="51"/>
      <c r="F20" s="16">
        <v>4</v>
      </c>
      <c r="G20" s="25"/>
      <c r="H20" s="34">
        <f t="shared" si="0"/>
        <v>-1</v>
      </c>
      <c r="I20" s="52"/>
      <c r="J20" s="29">
        <f>IF(B2="","",IF(F20&gt;D49,D49,F20))</f>
        <v>4</v>
      </c>
      <c r="K20" s="20"/>
      <c r="P20" s="12">
        <v>1</v>
      </c>
      <c r="R20" s="12">
        <v>4</v>
      </c>
    </row>
    <row r="21" spans="1:18" x14ac:dyDescent="0.25">
      <c r="A21" s="25" t="s">
        <v>18</v>
      </c>
      <c r="B21" s="29">
        <f>IF(B2="","",VLOOKUP(B2,GOLFS!B1:V38,18,0))</f>
        <v>3</v>
      </c>
      <c r="C21" s="52"/>
      <c r="D21" s="15">
        <v>3</v>
      </c>
      <c r="E21" s="51"/>
      <c r="F21" s="16">
        <v>4</v>
      </c>
      <c r="G21" s="25"/>
      <c r="H21" s="34">
        <f t="shared" si="0"/>
        <v>1</v>
      </c>
      <c r="I21" s="52"/>
      <c r="J21" s="29">
        <f>IF(B2="","",IF(F21&gt;D50,D50,F21))</f>
        <v>4</v>
      </c>
      <c r="K21" s="20"/>
      <c r="P21" s="12">
        <v>1</v>
      </c>
      <c r="R21" s="12">
        <v>6</v>
      </c>
    </row>
    <row r="22" spans="1:18" x14ac:dyDescent="0.25">
      <c r="A22" s="25" t="s">
        <v>19</v>
      </c>
      <c r="B22" s="29">
        <f>IF(B2="","",VLOOKUP(B2,GOLFS!B1:V492,19,0))</f>
        <v>4</v>
      </c>
      <c r="C22" s="52"/>
      <c r="D22" s="15">
        <v>3</v>
      </c>
      <c r="E22" s="51"/>
      <c r="F22" s="16">
        <v>4</v>
      </c>
      <c r="G22" s="25"/>
      <c r="H22" s="34">
        <f t="shared" si="0"/>
        <v>0</v>
      </c>
      <c r="I22" s="52"/>
      <c r="J22" s="29">
        <f>IF(B2="","",IF(F22&gt;D51,D51,F22))</f>
        <v>4</v>
      </c>
      <c r="K22" s="20"/>
      <c r="P22" s="12">
        <v>2</v>
      </c>
      <c r="R22" s="12">
        <v>5</v>
      </c>
    </row>
    <row r="23" spans="1:18" x14ac:dyDescent="0.25">
      <c r="A23" s="25" t="s">
        <v>20</v>
      </c>
      <c r="B23" s="29">
        <f>IF(B2="","",VLOOKUP(B2,GOLFS!B1:V38,20,0))</f>
        <v>4</v>
      </c>
      <c r="C23" s="52"/>
      <c r="D23" s="15">
        <v>3</v>
      </c>
      <c r="E23" s="51"/>
      <c r="F23" s="16">
        <v>4</v>
      </c>
      <c r="G23" s="25"/>
      <c r="H23" s="34">
        <f t="shared" si="0"/>
        <v>0</v>
      </c>
      <c r="I23" s="52"/>
      <c r="J23" s="29">
        <f>IF(B2="","",IF(F23&gt;D52,D52,F23))</f>
        <v>4</v>
      </c>
      <c r="K23" s="20"/>
      <c r="P23" s="12">
        <v>1</v>
      </c>
      <c r="R23" s="12">
        <v>4</v>
      </c>
    </row>
    <row r="24" spans="1:18" x14ac:dyDescent="0.25">
      <c r="A24" s="25" t="s">
        <v>21</v>
      </c>
      <c r="B24" s="30">
        <f>IF(B2="","",VLOOKUP(B2,GOLFS!B1:V38,21,0))</f>
        <v>5</v>
      </c>
      <c r="C24" s="52"/>
      <c r="D24" s="15">
        <v>3</v>
      </c>
      <c r="E24" s="51"/>
      <c r="F24" s="16">
        <v>4</v>
      </c>
      <c r="G24" s="25"/>
      <c r="H24" s="34">
        <f t="shared" si="0"/>
        <v>-1</v>
      </c>
      <c r="I24" s="52"/>
      <c r="J24" s="30">
        <f>IF(B2="","",IF(F24&gt;D53,D53,F24))</f>
        <v>4</v>
      </c>
      <c r="K24" s="20"/>
      <c r="P24" s="12">
        <v>1</v>
      </c>
      <c r="R24" s="12">
        <v>6</v>
      </c>
    </row>
    <row r="25" spans="1:18" x14ac:dyDescent="0.25">
      <c r="A25" s="24"/>
      <c r="B25" s="31">
        <f>SUM(B7:B24)</f>
        <v>72</v>
      </c>
      <c r="C25" s="28"/>
      <c r="D25" s="31">
        <f>SUM(D7:D24)</f>
        <v>50</v>
      </c>
      <c r="E25" s="28"/>
      <c r="F25" s="40">
        <f>SUM(F7:F24)</f>
        <v>74</v>
      </c>
      <c r="G25" s="41"/>
      <c r="H25" s="28"/>
      <c r="I25" s="28"/>
      <c r="J25" s="31">
        <f>SUM(J7:J24)</f>
        <v>74</v>
      </c>
      <c r="K25" s="20"/>
    </row>
    <row r="26" spans="1:18" x14ac:dyDescent="0.25">
      <c r="A26" s="24"/>
      <c r="B26" s="28"/>
      <c r="C26" s="28"/>
      <c r="D26" s="28"/>
      <c r="E26" s="28"/>
      <c r="F26" s="28"/>
      <c r="G26" s="28"/>
      <c r="H26" s="28"/>
      <c r="I26" s="28"/>
      <c r="J26" s="28"/>
      <c r="K26" s="20"/>
    </row>
    <row r="27" spans="1:18" x14ac:dyDescent="0.25">
      <c r="A27" s="24"/>
      <c r="B27" s="28"/>
      <c r="C27" s="28"/>
      <c r="D27" s="53" t="s">
        <v>33</v>
      </c>
      <c r="E27" s="54"/>
      <c r="F27" s="42">
        <f>IF(B2="","",(113/D4)*(F55-J4))</f>
        <v>5.6008695652173941</v>
      </c>
      <c r="G27" s="43"/>
      <c r="H27" s="28"/>
      <c r="I27" s="28"/>
      <c r="J27" s="28"/>
      <c r="K27" s="20"/>
    </row>
    <row r="28" spans="1:18" x14ac:dyDescent="0.25">
      <c r="A28" s="24"/>
      <c r="B28" s="28"/>
      <c r="C28" s="28"/>
      <c r="D28" s="28"/>
      <c r="E28" s="28"/>
      <c r="F28" s="28"/>
      <c r="G28" s="28"/>
      <c r="H28" s="28"/>
      <c r="I28" s="28"/>
      <c r="J28" s="28"/>
      <c r="K28" s="20"/>
    </row>
    <row r="29" spans="1:18" x14ac:dyDescent="0.25">
      <c r="A29" s="24"/>
      <c r="B29" s="28"/>
      <c r="C29" s="28"/>
      <c r="D29" s="28"/>
      <c r="E29" s="28"/>
      <c r="F29" s="28"/>
      <c r="G29" s="28"/>
      <c r="H29" s="28"/>
      <c r="I29" s="28"/>
      <c r="J29" s="28"/>
      <c r="K29" s="20"/>
    </row>
    <row r="30" spans="1:18" x14ac:dyDescent="0.25">
      <c r="A30" s="24"/>
      <c r="B30" s="28"/>
      <c r="C30" s="28"/>
      <c r="D30" s="28"/>
      <c r="E30" s="28"/>
      <c r="F30" s="28"/>
      <c r="G30" s="28"/>
      <c r="H30" s="28"/>
      <c r="I30" s="28"/>
      <c r="J30" s="28"/>
      <c r="K30" s="20"/>
    </row>
    <row r="31" spans="1:18" x14ac:dyDescent="0.25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47" t="s">
        <v>70</v>
      </c>
    </row>
    <row r="32" spans="1:18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11" ht="15.75" hidden="1" thickBot="1" x14ac:dyDescent="0.3">
      <c r="D35" s="17" t="s">
        <v>30</v>
      </c>
    </row>
    <row r="36" spans="1:11" hidden="1" x14ac:dyDescent="0.25">
      <c r="D36" s="14">
        <f>IF(B2="","",SUM(B7,D7,GOLFS!C41))</f>
        <v>10</v>
      </c>
    </row>
    <row r="37" spans="1:11" hidden="1" x14ac:dyDescent="0.25">
      <c r="D37" s="14">
        <f>IF(B2="","",SUM(B8,D8,GOLFS!C41))</f>
        <v>8</v>
      </c>
    </row>
    <row r="38" spans="1:11" hidden="1" x14ac:dyDescent="0.25">
      <c r="D38" s="14">
        <f>IF(B2="","",SUM(B9,D9,GOLFS!C41))</f>
        <v>7</v>
      </c>
    </row>
    <row r="39" spans="1:11" hidden="1" x14ac:dyDescent="0.25">
      <c r="D39" s="14">
        <f>IF(B2="","",SUM(B10,D10,GOLFS!C41))</f>
        <v>9</v>
      </c>
    </row>
    <row r="40" spans="1:11" hidden="1" x14ac:dyDescent="0.25">
      <c r="D40" s="14">
        <f>IF(B2="","",SUM(B11,D11,GOLFS!C41))</f>
        <v>7</v>
      </c>
    </row>
    <row r="41" spans="1:11" hidden="1" x14ac:dyDescent="0.25">
      <c r="D41" s="14">
        <f>IF(B2="","",SUM(B12,D12,GOLFS!C41))</f>
        <v>8</v>
      </c>
    </row>
    <row r="42" spans="1:11" hidden="1" x14ac:dyDescent="0.25">
      <c r="D42" s="14">
        <f>IF(B2="","",SUM(B13,D13,GOLFS!C41))</f>
        <v>10</v>
      </c>
    </row>
    <row r="43" spans="1:11" hidden="1" x14ac:dyDescent="0.25">
      <c r="D43" s="14">
        <f>IF(B2="","",SUM(B14,D14,GOLFS!C41))</f>
        <v>8</v>
      </c>
    </row>
    <row r="44" spans="1:11" hidden="1" x14ac:dyDescent="0.25">
      <c r="D44" s="14">
        <f>IF(B2="","",SUM(B15,D15,GOLFS!C41))</f>
        <v>9</v>
      </c>
    </row>
    <row r="45" spans="1:11" hidden="1" x14ac:dyDescent="0.25">
      <c r="D45" s="14">
        <f>IF(B2="","",SUM(B16,D16,GOLFS!C41))</f>
        <v>9</v>
      </c>
    </row>
    <row r="46" spans="1:11" hidden="1" x14ac:dyDescent="0.25">
      <c r="D46" s="14">
        <f>IF(B2="","",SUM(B17,D17,GOLFS!C41))</f>
        <v>8</v>
      </c>
    </row>
    <row r="47" spans="1:11" hidden="1" x14ac:dyDescent="0.25">
      <c r="D47" s="14">
        <f>IF(B2="","",SUM(B18,D18,GOLFS!C41))</f>
        <v>10</v>
      </c>
    </row>
    <row r="48" spans="1:11" hidden="1" x14ac:dyDescent="0.25">
      <c r="D48" s="14">
        <f>IF(B2="","",SUM(B19,D19,GOLFS!C41))</f>
        <v>9</v>
      </c>
    </row>
    <row r="49" spans="4:7" hidden="1" x14ac:dyDescent="0.25">
      <c r="D49" s="14">
        <f>IF(B2="","",SUM(B20,D20,GOLFS!C41))</f>
        <v>10</v>
      </c>
    </row>
    <row r="50" spans="4:7" hidden="1" x14ac:dyDescent="0.25">
      <c r="D50" s="14">
        <f>IF(B2="","",SUM(B21,D21,GOLFS!C41))</f>
        <v>8</v>
      </c>
    </row>
    <row r="51" spans="4:7" hidden="1" x14ac:dyDescent="0.25">
      <c r="D51" s="14">
        <f>IF(B2="","",SUM(B22,D22,GOLFS!C41))</f>
        <v>9</v>
      </c>
    </row>
    <row r="52" spans="4:7" hidden="1" x14ac:dyDescent="0.25">
      <c r="D52" s="14">
        <f>IF(B2="","",SUM(B23,D23,GOLFS!C41))</f>
        <v>9</v>
      </c>
    </row>
    <row r="53" spans="4:7" hidden="1" x14ac:dyDescent="0.25">
      <c r="D53" s="14">
        <f>IF(B2="","",SUM(B24,D24,GOLFS!C41))</f>
        <v>10</v>
      </c>
    </row>
    <row r="54" spans="4:7" hidden="1" x14ac:dyDescent="0.25"/>
    <row r="55" spans="4:7" hidden="1" x14ac:dyDescent="0.25">
      <c r="D55" s="18" t="s">
        <v>34</v>
      </c>
      <c r="F55" s="19">
        <f>SUM(J7:J24)</f>
        <v>74</v>
      </c>
      <c r="G55" s="19"/>
    </row>
  </sheetData>
  <sheetProtection algorithmName="SHA-512" hashValue="kTEcBA2yczr2jkX38j4oudZQV8AUlCognCmsoIyjo5Ub7x3BcdGSIFkq8zMi6UsNvXJYt2YLQmO35lC1FYsn8g==" saltValue="nyM5iN5txEdjbj4UbEMcBg==" spinCount="100000" sheet="1" selectLockedCells="1"/>
  <mergeCells count="7">
    <mergeCell ref="B2:J2"/>
    <mergeCell ref="C6:C24"/>
    <mergeCell ref="E6:E24"/>
    <mergeCell ref="I6:I24"/>
    <mergeCell ref="D27:E27"/>
    <mergeCell ref="B4:C4"/>
    <mergeCell ref="F4:I4"/>
  </mergeCells>
  <conditionalFormatting sqref="H7:H24">
    <cfRule type="cellIs" dxfId="9" priority="10" stopIfTrue="1" operator="equal">
      <formula>$F$7=$B$7</formula>
    </cfRule>
  </conditionalFormatting>
  <conditionalFormatting sqref="H7:H24">
    <cfRule type="cellIs" dxfId="8" priority="9" stopIfTrue="1" operator="equal">
      <formula>0</formula>
    </cfRule>
  </conditionalFormatting>
  <conditionalFormatting sqref="H7:H24">
    <cfRule type="cellIs" dxfId="7" priority="8" stopIfTrue="1" operator="equal">
      <formula>1</formula>
    </cfRule>
  </conditionalFormatting>
  <conditionalFormatting sqref="H7:H24">
    <cfRule type="cellIs" dxfId="6" priority="7" stopIfTrue="1" operator="greaterThan">
      <formula>1</formula>
    </cfRule>
  </conditionalFormatting>
  <conditionalFormatting sqref="H7:H24">
    <cfRule type="cellIs" dxfId="5" priority="6" stopIfTrue="1" operator="lessThan">
      <formula>0</formula>
    </cfRule>
  </conditionalFormatting>
  <conditionalFormatting sqref="H7:H24">
    <cfRule type="cellIs" dxfId="4" priority="5" stopIfTrue="1" operator="equal">
      <formula>0</formula>
    </cfRule>
  </conditionalFormatting>
  <conditionalFormatting sqref="H7:H24">
    <cfRule type="cellIs" dxfId="3" priority="4" stopIfTrue="1" operator="equal">
      <formula>1</formula>
    </cfRule>
  </conditionalFormatting>
  <conditionalFormatting sqref="H7:H24">
    <cfRule type="cellIs" dxfId="2" priority="3" stopIfTrue="1" operator="greaterThan">
      <formula>1</formula>
    </cfRule>
  </conditionalFormatting>
  <conditionalFormatting sqref="H7:H24">
    <cfRule type="cellIs" dxfId="1" priority="2" stopIfTrue="1" operator="lessThan">
      <formula>0</formula>
    </cfRule>
  </conditionalFormatting>
  <conditionalFormatting sqref="H7:H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la valeur est erronée. Merci de vous en tenir aux valeurs de la liste déroulante. Veuillez - Annuler -" xr:uid="{00000000-0002-0000-0100-000000000000}">
          <x14:formula1>
            <xm:f>GOLFS!$B$2:$B$38</xm:f>
          </x14:formula1>
          <xm:sqref>B2:J2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21</vt:i4>
      </vt:variant>
    </vt:vector>
  </HeadingPairs>
  <TitlesOfParts>
    <vt:vector size="23" baseType="lpstr">
      <vt:lpstr>GOLFS</vt:lpstr>
      <vt:lpstr>FICHE PARTIE</vt:lpstr>
      <vt:lpstr>nom</vt:lpstr>
      <vt:lpstr>slope</vt:lpstr>
      <vt:lpstr>sssgolf</vt:lpstr>
      <vt:lpstr>trou1</vt:lpstr>
      <vt:lpstr>trou10</vt:lpstr>
      <vt:lpstr>trou11</vt:lpstr>
      <vt:lpstr>trou12</vt:lpstr>
      <vt:lpstr>trou13</vt:lpstr>
      <vt:lpstr>trou14</vt:lpstr>
      <vt:lpstr>trou15</vt:lpstr>
      <vt:lpstr>trou16</vt:lpstr>
      <vt:lpstr>trou17</vt:lpstr>
      <vt:lpstr>trou18</vt:lpstr>
      <vt:lpstr>trou2</vt:lpstr>
      <vt:lpstr>trou3</vt:lpstr>
      <vt:lpstr>trou4</vt:lpstr>
      <vt:lpstr>trou5</vt:lpstr>
      <vt:lpstr>trou6</vt:lpstr>
      <vt:lpstr>trou7</vt:lpstr>
      <vt:lpstr>trou8</vt:lpstr>
      <vt:lpstr>trou9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</dc:creator>
  <cp:lastModifiedBy>BiBi</cp:lastModifiedBy>
  <cp:revision>12</cp:revision>
  <cp:lastPrinted>2020-02-27T15:56:50Z</cp:lastPrinted>
  <dcterms:created xsi:type="dcterms:W3CDTF">2020-01-31T16:16:59Z</dcterms:created>
  <dcterms:modified xsi:type="dcterms:W3CDTF">2021-04-18T05:55:09Z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